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ellesley\CHEM330L03\PChem lab\Labs - Fall 2014\Lab 3 - Rotational-Vibrational Spectrum of HCl-DCl\"/>
    </mc:Choice>
  </mc:AlternateContent>
  <bookViews>
    <workbookView xWindow="120" yWindow="120" windowWidth="24920" windowHeight="12590"/>
  </bookViews>
  <sheets>
    <sheet name="Spectrum" sheetId="4" r:id="rId1"/>
    <sheet name="Data" sheetId="1" r:id="rId2"/>
    <sheet name="work" sheetId="2" r:id="rId3"/>
    <sheet name="Constants" sheetId="6" r:id="rId4"/>
    <sheet name="Derivation" sheetId="5" r:id="rId5"/>
  </sheets>
  <functionGroups builtInGroupCount="18"/>
  <definedNames>
    <definedName name="a_DCl" localSheetId="1">Data!$J$5</definedName>
    <definedName name="b_DCl" localSheetId="1">Data!$J$4</definedName>
    <definedName name="c_">Constants!$G$10</definedName>
    <definedName name="c_DCl" localSheetId="1">Data!$J$3</definedName>
    <definedName name="h_">Constants!$G$9</definedName>
    <definedName name="h_P">Constants!$G$9</definedName>
    <definedName name="m_35Cl">Constants!$G$3</definedName>
    <definedName name="m_37Cl">Constants!$G$4</definedName>
    <definedName name="m_D">Constants!$G$2</definedName>
    <definedName name="m_D35Cl">Constants!$G$6</definedName>
    <definedName name="m_D37Cl">Constants!$G$8</definedName>
    <definedName name="m_H">Constants!$G$1</definedName>
    <definedName name="m_H35Cl">Constants!$G$5</definedName>
    <definedName name="m_H37Cl">Constants!$G$7</definedName>
    <definedName name="m_r">Constants!$G$11</definedName>
    <definedName name="solver_adj" localSheetId="1" hidden="1">Data!$J$40:$J$43</definedName>
    <definedName name="solver_cvg" localSheetId="1" hidden="1">0.0001</definedName>
    <definedName name="solver_drv" localSheetId="1" hidden="1">2</definedName>
    <definedName name="solver_eng" localSheetId="1" hidden="1">3</definedName>
    <definedName name="solver_est" localSheetId="1" hidden="1">1</definedName>
    <definedName name="solver_itr" localSheetId="1" hidden="1">2147483647</definedName>
    <definedName name="solver_lhs1" localSheetId="1" hidden="1">Data!$J$43</definedName>
    <definedName name="solver_lhs2" localSheetId="1" hidden="1">Data!$J$43</definedName>
    <definedName name="solver_lhs3" localSheetId="1" hidden="1">Data!$J$43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1</definedName>
    <definedName name="solver_nwt" localSheetId="1" hidden="1">1</definedName>
    <definedName name="solver_opt" localSheetId="1" hidden="1">Data!#REF!</definedName>
    <definedName name="solver_pre" localSheetId="1" hidden="1">0.000001</definedName>
    <definedName name="solver_rbv" localSheetId="1" hidden="1">2</definedName>
    <definedName name="solver_rel1" localSheetId="1" hidden="1">3</definedName>
    <definedName name="solver_rel2" localSheetId="1" hidden="1">3</definedName>
    <definedName name="solver_rel3" localSheetId="1" hidden="1">3</definedName>
    <definedName name="solver_rhs1" localSheetId="1" hidden="1">2000</definedName>
    <definedName name="solver_rhs2" localSheetId="1" hidden="1">2000</definedName>
    <definedName name="solver_rhs3" localSheetId="1" hidden="1">2000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C13" i="2" l="1"/>
  <c r="C12" i="2"/>
  <c r="C4" i="2"/>
  <c r="C3" i="2"/>
  <c r="C2" i="2"/>
  <c r="C1" i="2"/>
  <c r="D11" i="2" l="1"/>
  <c r="D10" i="2"/>
  <c r="G11" i="6" l="1"/>
  <c r="G8" i="6"/>
  <c r="G7" i="6"/>
  <c r="G6" i="6"/>
  <c r="G5" i="6"/>
</calcChain>
</file>

<file path=xl/sharedStrings.xml><?xml version="1.0" encoding="utf-8"?>
<sst xmlns="http://schemas.openxmlformats.org/spreadsheetml/2006/main" count="58" uniqueCount="47">
  <si>
    <r>
      <rPr>
        <b/>
        <sz val="11"/>
        <color theme="1"/>
        <rFont val="Symbol"/>
        <family val="1"/>
        <charset val="2"/>
      </rPr>
      <t>n</t>
    </r>
    <r>
      <rPr>
        <b/>
        <sz val="11"/>
        <color theme="1"/>
        <rFont val="Calibri"/>
        <family val="2"/>
        <scheme val="minor"/>
      </rPr>
      <t xml:space="preserve"> (cm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</si>
  <si>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A</t>
  </si>
  <si>
    <r>
      <t>D</t>
    </r>
    <r>
      <rPr>
        <vertAlign val="superscript"/>
        <sz val="11"/>
        <color theme="1"/>
        <rFont val="Calibri"/>
        <family val="2"/>
        <scheme val="minor"/>
      </rPr>
      <t>35</t>
    </r>
    <r>
      <rPr>
        <sz val="11"/>
        <color theme="1"/>
        <rFont val="Calibri"/>
        <family val="2"/>
        <scheme val="minor"/>
      </rPr>
      <t>Cl</t>
    </r>
  </si>
  <si>
    <r>
      <t>H</t>
    </r>
    <r>
      <rPr>
        <vertAlign val="superscript"/>
        <sz val="11"/>
        <color theme="1"/>
        <rFont val="Calibri"/>
        <family val="2"/>
        <scheme val="minor"/>
      </rPr>
      <t>35</t>
    </r>
    <r>
      <rPr>
        <sz val="11"/>
        <color theme="1"/>
        <rFont val="Calibri"/>
        <family val="2"/>
        <scheme val="minor"/>
      </rPr>
      <t>Cl</t>
    </r>
  </si>
  <si>
    <r>
      <t>H</t>
    </r>
    <r>
      <rPr>
        <vertAlign val="superscript"/>
        <sz val="11"/>
        <color theme="1"/>
        <rFont val="Calibri"/>
        <family val="2"/>
        <scheme val="minor"/>
      </rPr>
      <t>37</t>
    </r>
    <r>
      <rPr>
        <sz val="11"/>
        <color theme="1"/>
        <rFont val="Calibri"/>
        <family val="2"/>
        <scheme val="minor"/>
      </rPr>
      <t>Cl</t>
    </r>
  </si>
  <si>
    <r>
      <t>D</t>
    </r>
    <r>
      <rPr>
        <vertAlign val="superscript"/>
        <sz val="11"/>
        <color theme="1"/>
        <rFont val="Calibri"/>
        <family val="2"/>
        <scheme val="minor"/>
      </rPr>
      <t>37</t>
    </r>
    <r>
      <rPr>
        <sz val="11"/>
        <color theme="1"/>
        <rFont val="Calibri"/>
        <family val="2"/>
        <scheme val="minor"/>
      </rPr>
      <t>Cl</t>
    </r>
  </si>
  <si>
    <r>
      <t>D</t>
    </r>
    <r>
      <rPr>
        <vertAlign val="superscript"/>
        <sz val="11"/>
        <color theme="1"/>
        <rFont val="Calibri"/>
        <family val="2"/>
        <scheme val="minor"/>
      </rPr>
      <t>35</t>
    </r>
    <r>
      <rPr>
        <sz val="11"/>
        <color theme="1"/>
        <rFont val="Calibri"/>
        <family val="2"/>
        <scheme val="minor"/>
      </rPr>
      <t>Cl(ot)</t>
    </r>
  </si>
  <si>
    <t>xmin:</t>
  </si>
  <si>
    <t>xmax:</t>
  </si>
  <si>
    <t>ymin:</t>
  </si>
  <si>
    <t>ymax:</t>
  </si>
  <si>
    <t>Data</t>
  </si>
  <si>
    <t>Graph</t>
  </si>
  <si>
    <t>Data counter</t>
  </si>
  <si>
    <r>
      <t>D</t>
    </r>
    <r>
      <rPr>
        <vertAlign val="superscript"/>
        <sz val="11"/>
        <color theme="1"/>
        <rFont val="Calibri"/>
        <family val="2"/>
        <scheme val="minor"/>
      </rPr>
      <t>37</t>
    </r>
    <r>
      <rPr>
        <sz val="11"/>
        <color theme="1"/>
        <rFont val="Calibri"/>
        <family val="2"/>
        <scheme val="minor"/>
      </rPr>
      <t>Cl(ot)</t>
    </r>
  </si>
  <si>
    <r>
      <rPr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</si>
  <si>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</si>
  <si>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35Cl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</si>
  <si>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37Cl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</si>
  <si>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scheme val="minor"/>
      </rPr>
      <t>H35Cl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</si>
  <si>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scheme val="minor"/>
      </rPr>
      <t>D35Cl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</si>
  <si>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scheme val="minor"/>
      </rPr>
      <t>H37Cl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</si>
  <si>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scheme val="minor"/>
      </rPr>
      <t>D37Cl</t>
    </r>
    <r>
      <rPr>
        <sz val="11"/>
        <color theme="1"/>
        <rFont val="Calibri"/>
        <family val="2"/>
        <scheme val="minor"/>
      </rPr>
      <t xml:space="preserve"> =</t>
    </r>
  </si>
  <si>
    <t>h =</t>
  </si>
  <si>
    <t>Js</t>
  </si>
  <si>
    <t>c =</t>
  </si>
  <si>
    <t>m/s</t>
  </si>
  <si>
    <r>
      <t>m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</t>
    </r>
  </si>
  <si>
    <t>kg/amu</t>
  </si>
  <si>
    <r>
      <t>H</t>
    </r>
    <r>
      <rPr>
        <vertAlign val="superscript"/>
        <sz val="11"/>
        <color theme="1"/>
        <rFont val="Calibri"/>
        <family val="2"/>
        <scheme val="minor"/>
      </rPr>
      <t>35</t>
    </r>
    <r>
      <rPr>
        <sz val="11"/>
        <color theme="1"/>
        <rFont val="Calibri"/>
        <family val="2"/>
        <scheme val="minor"/>
      </rPr>
      <t>Cl(ot)</t>
    </r>
  </si>
  <si>
    <r>
      <t>H</t>
    </r>
    <r>
      <rPr>
        <vertAlign val="superscript"/>
        <sz val="11"/>
        <color theme="1"/>
        <rFont val="Calibri"/>
        <family val="2"/>
        <scheme val="minor"/>
      </rPr>
      <t>37</t>
    </r>
    <r>
      <rPr>
        <sz val="11"/>
        <color theme="1"/>
        <rFont val="Calibri"/>
        <family val="2"/>
        <scheme val="minor"/>
      </rPr>
      <t>Cl(ot)</t>
    </r>
  </si>
  <si>
    <t>SubData</t>
  </si>
  <si>
    <r>
      <rPr>
        <i/>
        <sz val="11"/>
        <color theme="1"/>
        <rFont val="Symbol"/>
        <family val="1"/>
        <charset val="2"/>
      </rPr>
      <t>a</t>
    </r>
    <r>
      <rPr>
        <i/>
        <vertAlign val="subscript"/>
        <sz val="11"/>
        <color theme="1"/>
        <rFont val="Calibri"/>
        <family val="2"/>
        <scheme val="minor"/>
      </rPr>
      <t>e</t>
    </r>
    <r>
      <rPr>
        <i/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</si>
  <si>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Symbol"/>
        <family val="1"/>
        <charset val="2"/>
      </rPr>
      <t>n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 xml:space="preserve"> =</t>
    </r>
  </si>
  <si>
    <r>
      <t>B</t>
    </r>
    <r>
      <rPr>
        <i/>
        <vertAlign val="subscript"/>
        <sz val="11"/>
        <color theme="1"/>
        <rFont val="Calibri"/>
        <family val="2"/>
        <scheme val="minor"/>
      </rPr>
      <t>e</t>
    </r>
    <r>
      <rPr>
        <i/>
        <sz val="11"/>
        <color theme="1"/>
        <rFont val="Calibri"/>
        <family val="2"/>
        <scheme val="minor"/>
      </rPr>
      <t xml:space="preserve"> =</t>
    </r>
  </si>
  <si>
    <r>
      <t>I</t>
    </r>
    <r>
      <rPr>
        <i/>
        <vertAlign val="subscript"/>
        <sz val="11"/>
        <color theme="1"/>
        <rFont val="Calibri"/>
        <family val="2"/>
        <scheme val="minor"/>
      </rPr>
      <t>e</t>
    </r>
    <r>
      <rPr>
        <i/>
        <sz val="11"/>
        <color theme="1"/>
        <rFont val="Calibri"/>
        <family val="2"/>
        <scheme val="minor"/>
      </rPr>
      <t xml:space="preserve"> =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</si>
  <si>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e</t>
    </r>
    <r>
      <rPr>
        <i/>
        <sz val="11"/>
        <color theme="1"/>
        <rFont val="Calibri"/>
        <family val="2"/>
        <scheme val="minor"/>
      </rPr>
      <t xml:space="preserve"> =</t>
    </r>
  </si>
  <si>
    <t>k =</t>
  </si>
  <si>
    <t xml:space="preserve">D = </t>
  </si>
  <si>
    <t>D=</t>
  </si>
  <si>
    <t>C=</t>
  </si>
  <si>
    <t>B=</t>
  </si>
  <si>
    <t>A=</t>
  </si>
  <si>
    <t>m</t>
  </si>
  <si>
    <t>N/m</t>
  </si>
  <si>
    <r>
      <t>cm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</si>
  <si>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kgm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</si>
</sst>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E+00"/>
    <numFmt numFmtId="165" formatCode="0.00000"/>
    <numFmt numFmtId="166" formatCode="0.0"/>
    <numFmt numFmtId="167" formatCode="0.0000"/>
    <numFmt numFmtId="168" formatCode="0.000E+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i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11" fontId="0" fillId="0" borderId="0" xfId="0" applyNumberFormat="1"/>
    <xf numFmtId="0" fontId="0" fillId="0" borderId="0" xfId="0" applyFont="1"/>
    <xf numFmtId="11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0" fillId="0" borderId="0" xfId="0" applyAlignme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2" fontId="0" fillId="0" borderId="0" xfId="0" quotePrefix="1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microsoft.com/office/2006/relationships/vbaProject" Target="vbaProject.bin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797550867295292E-2"/>
          <c:y val="1.4214919704938829E-2"/>
          <c:w val="0.88881973406154025"/>
          <c:h val="0.8831765053940950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A</c:v>
                </c:pt>
              </c:strCache>
            </c:strRef>
          </c:tx>
          <c:spPr>
            <a:ln w="127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Data!$A$2:$A$20992</c:f>
              <c:numCache>
                <c:formatCode>General</c:formatCode>
                <c:ptCount val="20991"/>
              </c:numCache>
            </c:numRef>
          </c:xVal>
          <c:yVal>
            <c:numRef>
              <c:f>Data!$B$2:$B$1020992</c:f>
              <c:numCache>
                <c:formatCode>General</c:formatCode>
                <c:ptCount val="102099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98649296"/>
        <c:axId val="-998660720"/>
      </c:scatterChart>
      <c:valAx>
        <c:axId val="-998649296"/>
        <c:scaling>
          <c:orientation val="maxMin"/>
          <c:max val="2300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Symbol" pitchFamily="18" charset="2"/>
                  </a:rPr>
                  <a:t>n</a:t>
                </a:r>
                <a:r>
                  <a:rPr lang="en-US" baseline="0"/>
                  <a:t> (cm</a:t>
                </a:r>
                <a:r>
                  <a:rPr lang="en-US" baseline="30000"/>
                  <a:t>-1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998660720"/>
        <c:crosses val="autoZero"/>
        <c:crossBetween val="midCat"/>
      </c:valAx>
      <c:valAx>
        <c:axId val="-998660720"/>
        <c:scaling>
          <c:orientation val="minMax"/>
          <c:max val="1.377888"/>
          <c:min val="-1.836E-3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9986492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>
  <sheetPr codeName="Chart4"/>
  <sheetViews>
    <sheetView tabSelected="1" workbookViewId="0"/>
  </sheetViews>
  <pageMargins left="0.7" right="0.7" top="0.75" bottom="0.75" header="0.3" footer="0.3"/>
  <pageSetup orientation="landscape" r:id="rId1"/>
  <drawing r:id="rId2"/>
  <legacyDrawing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107950</xdr:rowOff>
        </xdr:from>
        <xdr:to>
          <xdr:col>17</xdr:col>
          <xdr:colOff>590550</xdr:colOff>
          <xdr:row>32</xdr:row>
          <xdr:rowOff>146050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25400">
              <a:solidFill>
                <a:srgbClr val="000000" mc:Ignorable="a14" a14:legacySpreadsheetColorIndex="8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59"/>
  <sheetViews>
    <sheetView workbookViewId="0"/>
  </sheetViews>
  <sheetFormatPr defaultRowHeight="14.5" x14ac:dyDescent="0.35"/>
  <cols>
    <col min="7" max="7" width="11" bestFit="1" customWidth="1"/>
    <col min="9" max="9" width="11.81640625" bestFit="1" customWidth="1"/>
    <col min="10" max="10" width="10.81640625" customWidth="1"/>
    <col min="12" max="12" width="10.7265625" customWidth="1"/>
    <col min="14" max="14" width="10.81640625" customWidth="1"/>
    <col min="16" max="16" width="11" customWidth="1"/>
    <col min="18" max="18" width="10" customWidth="1"/>
    <col min="20" max="20" width="10.453125" customWidth="1"/>
    <col min="22" max="22" width="10.453125" customWidth="1"/>
    <col min="24" max="24" width="11.81640625" customWidth="1"/>
  </cols>
  <sheetData>
    <row r="1" spans="1:24" ht="16.5" x14ac:dyDescent="0.35">
      <c r="A1" s="1" t="s">
        <v>0</v>
      </c>
      <c r="B1" s="1" t="s">
        <v>1</v>
      </c>
      <c r="D1">
        <v>0</v>
      </c>
      <c r="H1" s="4"/>
      <c r="I1" s="15" t="s">
        <v>2</v>
      </c>
      <c r="J1" s="15"/>
      <c r="K1" s="15" t="s">
        <v>5</v>
      </c>
      <c r="L1" s="15"/>
      <c r="M1" s="15" t="s">
        <v>3</v>
      </c>
      <c r="N1" s="15"/>
      <c r="O1" s="15" t="s">
        <v>4</v>
      </c>
      <c r="P1" s="15"/>
      <c r="Q1" s="15" t="s">
        <v>6</v>
      </c>
      <c r="R1" s="15"/>
      <c r="S1" s="15" t="s">
        <v>14</v>
      </c>
      <c r="T1" s="15"/>
      <c r="U1" s="15" t="s">
        <v>29</v>
      </c>
      <c r="V1" s="15"/>
      <c r="W1" s="15" t="s">
        <v>30</v>
      </c>
      <c r="X1" s="15"/>
    </row>
    <row r="2" spans="1:24" x14ac:dyDescent="0.35">
      <c r="D2">
        <v>0</v>
      </c>
      <c r="H2" s="4"/>
    </row>
    <row r="3" spans="1:24" x14ac:dyDescent="0.35">
      <c r="H3" s="4"/>
    </row>
    <row r="4" spans="1:24" x14ac:dyDescent="0.35">
      <c r="H4" s="4"/>
    </row>
    <row r="5" spans="1:24" x14ac:dyDescent="0.35">
      <c r="H5" s="4"/>
    </row>
    <row r="6" spans="1:24" x14ac:dyDescent="0.35">
      <c r="H6" s="4"/>
    </row>
    <row r="7" spans="1:24" x14ac:dyDescent="0.35">
      <c r="H7" s="4"/>
    </row>
    <row r="8" spans="1:24" x14ac:dyDescent="0.35">
      <c r="H8" s="4"/>
    </row>
    <row r="9" spans="1:24" x14ac:dyDescent="0.35">
      <c r="H9" s="4"/>
    </row>
    <row r="10" spans="1:24" x14ac:dyDescent="0.35">
      <c r="H10" s="4"/>
    </row>
    <row r="11" spans="1:24" x14ac:dyDescent="0.35">
      <c r="H11" s="4"/>
    </row>
    <row r="12" spans="1:24" x14ac:dyDescent="0.35">
      <c r="H12" s="4"/>
    </row>
    <row r="13" spans="1:24" x14ac:dyDescent="0.35">
      <c r="H13" s="4"/>
    </row>
    <row r="14" spans="1:24" x14ac:dyDescent="0.35">
      <c r="H14" s="4"/>
    </row>
    <row r="16" spans="1:24" x14ac:dyDescent="0.35">
      <c r="G16" s="5"/>
      <c r="V16" s="5"/>
    </row>
    <row r="17" spans="7:10" x14ac:dyDescent="0.35">
      <c r="G17" s="5"/>
      <c r="J17" s="5"/>
    </row>
    <row r="18" spans="7:10" x14ac:dyDescent="0.35">
      <c r="G18" s="5"/>
      <c r="J18" s="5"/>
    </row>
    <row r="19" spans="7:10" x14ac:dyDescent="0.35">
      <c r="J19" s="5"/>
    </row>
    <row r="35" spans="9:25" x14ac:dyDescent="0.35">
      <c r="I35" t="s">
        <v>39</v>
      </c>
    </row>
    <row r="36" spans="9:25" x14ac:dyDescent="0.35">
      <c r="I36" t="s">
        <v>40</v>
      </c>
    </row>
    <row r="37" spans="9:25" x14ac:dyDescent="0.35">
      <c r="I37" t="s">
        <v>41</v>
      </c>
    </row>
    <row r="38" spans="9:25" x14ac:dyDescent="0.35">
      <c r="I38" t="s">
        <v>42</v>
      </c>
    </row>
    <row r="39" spans="9:25" x14ac:dyDescent="0.35">
      <c r="I39" s="9"/>
      <c r="J39" s="7"/>
      <c r="K39" s="7"/>
      <c r="L39" s="7"/>
      <c r="M39" s="7"/>
      <c r="N39" s="7"/>
      <c r="O39" s="7"/>
      <c r="P39" s="7"/>
      <c r="S39" s="7"/>
      <c r="T39" s="15"/>
      <c r="U39" s="15"/>
      <c r="V39" s="15"/>
      <c r="W39" s="15"/>
      <c r="X39" s="15"/>
      <c r="Y39" s="15"/>
    </row>
    <row r="40" spans="9:25" ht="17.5" x14ac:dyDescent="0.45">
      <c r="I40" s="8" t="s">
        <v>32</v>
      </c>
      <c r="J40" s="10"/>
      <c r="K40" t="s">
        <v>45</v>
      </c>
      <c r="L40" s="10"/>
      <c r="N40" s="10"/>
      <c r="P40" s="10"/>
      <c r="R40" s="10"/>
      <c r="T40" s="10"/>
      <c r="V40" s="10"/>
      <c r="X40" s="10"/>
    </row>
    <row r="41" spans="9:25" ht="17.5" x14ac:dyDescent="0.45">
      <c r="I41" s="8" t="s">
        <v>33</v>
      </c>
      <c r="J41" s="11"/>
      <c r="K41" t="s">
        <v>45</v>
      </c>
      <c r="L41" s="11"/>
      <c r="N41" s="11"/>
      <c r="P41" s="11"/>
      <c r="R41" s="11"/>
      <c r="T41" s="11"/>
      <c r="V41" s="11"/>
      <c r="X41" s="11"/>
    </row>
    <row r="42" spans="9:25" ht="17.5" x14ac:dyDescent="0.45">
      <c r="I42" s="8" t="s">
        <v>34</v>
      </c>
      <c r="J42" s="12"/>
      <c r="K42" t="s">
        <v>45</v>
      </c>
      <c r="L42" s="12"/>
      <c r="N42" s="12"/>
      <c r="P42" s="12"/>
      <c r="R42" s="12"/>
      <c r="T42" s="12"/>
      <c r="V42" s="12"/>
      <c r="X42" s="12"/>
    </row>
    <row r="43" spans="9:25" ht="17.5" x14ac:dyDescent="0.45">
      <c r="I43" s="8" t="s">
        <v>35</v>
      </c>
      <c r="J43" s="13"/>
      <c r="K43" t="s">
        <v>46</v>
      </c>
      <c r="L43" s="13"/>
      <c r="N43" s="13"/>
      <c r="P43" s="13"/>
      <c r="R43" s="13"/>
      <c r="T43" s="13"/>
      <c r="V43" s="13"/>
      <c r="X43" s="13"/>
    </row>
    <row r="44" spans="9:25" ht="16.5" x14ac:dyDescent="0.45">
      <c r="I44" s="8" t="s">
        <v>36</v>
      </c>
      <c r="J44" s="13"/>
      <c r="K44" t="s">
        <v>43</v>
      </c>
      <c r="L44" s="13"/>
      <c r="N44" s="13"/>
      <c r="P44" s="13"/>
      <c r="R44" s="13"/>
      <c r="T44" s="13"/>
      <c r="V44" s="13"/>
      <c r="X44" s="13"/>
    </row>
    <row r="45" spans="9:25" x14ac:dyDescent="0.35">
      <c r="I45" s="8" t="s">
        <v>37</v>
      </c>
      <c r="J45" s="14"/>
      <c r="K45" t="s">
        <v>44</v>
      </c>
      <c r="L45" s="14"/>
      <c r="N45" s="14"/>
      <c r="P45" s="14"/>
      <c r="R45" s="14"/>
      <c r="T45" s="14"/>
      <c r="V45" s="14"/>
      <c r="X45" s="14"/>
    </row>
    <row r="46" spans="9:25" ht="16.5" x14ac:dyDescent="0.35">
      <c r="I46" s="8" t="s">
        <v>38</v>
      </c>
      <c r="J46" s="5"/>
      <c r="K46" t="s">
        <v>45</v>
      </c>
      <c r="L46" s="5"/>
      <c r="N46" s="5"/>
      <c r="P46" s="5"/>
      <c r="R46" s="5"/>
      <c r="T46" s="5"/>
      <c r="V46" s="5"/>
      <c r="X46" s="5"/>
    </row>
    <row r="52" spans="9:9" x14ac:dyDescent="0.35">
      <c r="I52" s="9"/>
    </row>
    <row r="53" spans="9:9" x14ac:dyDescent="0.35">
      <c r="I53" s="8"/>
    </row>
    <row r="54" spans="9:9" x14ac:dyDescent="0.35">
      <c r="I54" s="8"/>
    </row>
    <row r="55" spans="9:9" x14ac:dyDescent="0.35">
      <c r="I55" s="8"/>
    </row>
    <row r="56" spans="9:9" x14ac:dyDescent="0.35">
      <c r="I56" s="8"/>
    </row>
    <row r="57" spans="9:9" x14ac:dyDescent="0.35">
      <c r="I57" s="8"/>
    </row>
    <row r="58" spans="9:9" x14ac:dyDescent="0.35">
      <c r="I58" s="8"/>
    </row>
    <row r="59" spans="9:9" x14ac:dyDescent="0.35">
      <c r="I59" s="8"/>
    </row>
  </sheetData>
  <mergeCells count="11">
    <mergeCell ref="O1:P1"/>
    <mergeCell ref="Q1:R1"/>
    <mergeCell ref="I1:J1"/>
    <mergeCell ref="K1:L1"/>
    <mergeCell ref="M1:N1"/>
    <mergeCell ref="V39:W39"/>
    <mergeCell ref="X39:Y39"/>
    <mergeCell ref="U1:V1"/>
    <mergeCell ref="W1:X1"/>
    <mergeCell ref="S1:T1"/>
    <mergeCell ref="T39:U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3"/>
  <sheetViews>
    <sheetView workbookViewId="0">
      <selection activeCell="C1" sqref="C1:C11"/>
    </sheetView>
  </sheetViews>
  <sheetFormatPr defaultRowHeight="14.5" x14ac:dyDescent="0.35"/>
  <cols>
    <col min="2" max="2" width="11.81640625" customWidth="1"/>
  </cols>
  <sheetData>
    <row r="1" spans="1:4" x14ac:dyDescent="0.35">
      <c r="A1" s="16" t="s">
        <v>11</v>
      </c>
      <c r="B1" t="s">
        <v>7</v>
      </c>
      <c r="C1">
        <f>MIN(Data!A2:'Data'!A14118)</f>
        <v>0</v>
      </c>
    </row>
    <row r="2" spans="1:4" x14ac:dyDescent="0.35">
      <c r="A2" s="16"/>
      <c r="B2" t="s">
        <v>8</v>
      </c>
      <c r="C2">
        <f>MAX(Data!A2:'Data'!A14118)</f>
        <v>0</v>
      </c>
    </row>
    <row r="3" spans="1:4" x14ac:dyDescent="0.35">
      <c r="A3" s="16"/>
      <c r="B3" t="s">
        <v>9</v>
      </c>
      <c r="C3">
        <f>MIN(Data!B2:'Data'!B14118)</f>
        <v>0</v>
      </c>
    </row>
    <row r="4" spans="1:4" x14ac:dyDescent="0.35">
      <c r="A4" s="16"/>
      <c r="B4" t="s">
        <v>10</v>
      </c>
      <c r="C4">
        <f>MAX(Data!B2:'Data'!B14118)</f>
        <v>0</v>
      </c>
    </row>
    <row r="5" spans="1:4" x14ac:dyDescent="0.35">
      <c r="A5" s="16" t="s">
        <v>12</v>
      </c>
      <c r="B5" t="s">
        <v>7</v>
      </c>
      <c r="C5">
        <v>800</v>
      </c>
    </row>
    <row r="6" spans="1:4" x14ac:dyDescent="0.35">
      <c r="A6" s="16"/>
      <c r="B6" t="s">
        <v>8</v>
      </c>
      <c r="C6">
        <v>6000</v>
      </c>
    </row>
    <row r="7" spans="1:4" x14ac:dyDescent="0.35">
      <c r="A7" s="16"/>
      <c r="B7" t="s">
        <v>9</v>
      </c>
      <c r="C7">
        <v>-0.1</v>
      </c>
    </row>
    <row r="8" spans="1:4" x14ac:dyDescent="0.35">
      <c r="A8" s="16"/>
      <c r="B8" t="s">
        <v>10</v>
      </c>
      <c r="C8">
        <v>1.2</v>
      </c>
    </row>
    <row r="9" spans="1:4" x14ac:dyDescent="0.35">
      <c r="B9" t="s">
        <v>13</v>
      </c>
      <c r="C9">
        <v>14118</v>
      </c>
    </row>
    <row r="10" spans="1:4" x14ac:dyDescent="0.35">
      <c r="A10" s="6" t="s">
        <v>31</v>
      </c>
      <c r="B10" t="s">
        <v>7</v>
      </c>
      <c r="C10">
        <v>1900</v>
      </c>
      <c r="D10" t="e">
        <f>MATCH(C10,Data!A1:A14118,-1)</f>
        <v>#N/A</v>
      </c>
    </row>
    <row r="11" spans="1:4" x14ac:dyDescent="0.35">
      <c r="A11" s="6"/>
      <c r="B11" t="s">
        <v>8</v>
      </c>
      <c r="C11">
        <v>2300</v>
      </c>
      <c r="D11" t="e">
        <f>MATCH(C11,Data!A1:A14118,-1)</f>
        <v>#N/A</v>
      </c>
    </row>
    <row r="12" spans="1:4" x14ac:dyDescent="0.35">
      <c r="A12" s="6"/>
      <c r="B12" t="s">
        <v>9</v>
      </c>
      <c r="C12">
        <f>MIN(Data!B10446:B11576)</f>
        <v>0</v>
      </c>
    </row>
    <row r="13" spans="1:4" x14ac:dyDescent="0.35">
      <c r="A13" s="6"/>
      <c r="B13" t="s">
        <v>10</v>
      </c>
      <c r="C13">
        <f>MAX(Data!B10446:B11576)</f>
        <v>0</v>
      </c>
    </row>
  </sheetData>
  <mergeCells count="2">
    <mergeCell ref="A1:A4"/>
    <mergeCell ref="A5:A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F1:H11"/>
  <sheetViews>
    <sheetView workbookViewId="0">
      <selection activeCell="D11" sqref="D11"/>
    </sheetView>
  </sheetViews>
  <sheetFormatPr defaultRowHeight="14.5" x14ac:dyDescent="0.35"/>
  <cols>
    <col min="7" max="7" width="12" bestFit="1" customWidth="1"/>
  </cols>
  <sheetData>
    <row r="1" spans="6:8" ht="16.5" x14ac:dyDescent="0.45">
      <c r="F1" s="3" t="s">
        <v>15</v>
      </c>
      <c r="G1">
        <v>1.007825</v>
      </c>
    </row>
    <row r="2" spans="6:8" ht="16.5" x14ac:dyDescent="0.45">
      <c r="F2" s="3" t="s">
        <v>16</v>
      </c>
      <c r="G2">
        <v>2.0141019999999998</v>
      </c>
    </row>
    <row r="3" spans="6:8" ht="16.5" x14ac:dyDescent="0.45">
      <c r="F3" s="3" t="s">
        <v>17</v>
      </c>
      <c r="G3">
        <v>34.968853000000003</v>
      </c>
    </row>
    <row r="4" spans="6:8" ht="16.5" x14ac:dyDescent="0.45">
      <c r="F4" s="3" t="s">
        <v>18</v>
      </c>
      <c r="G4">
        <v>36.965902999999997</v>
      </c>
    </row>
    <row r="5" spans="6:8" ht="16.5" x14ac:dyDescent="0.45">
      <c r="F5" s="3" t="s">
        <v>19</v>
      </c>
      <c r="G5">
        <f>m_H*m_35Cl/(m_H+m_35Cl)</f>
        <v>0.97959250920068275</v>
      </c>
    </row>
    <row r="6" spans="6:8" ht="16.5" x14ac:dyDescent="0.45">
      <c r="F6" s="3" t="s">
        <v>20</v>
      </c>
      <c r="G6">
        <f>m_D*m_35Cl/(m_D+m_35Cl)</f>
        <v>1.9044134457348256</v>
      </c>
    </row>
    <row r="7" spans="6:8" ht="16.5" x14ac:dyDescent="0.45">
      <c r="F7" s="3" t="s">
        <v>21</v>
      </c>
      <c r="G7">
        <f>m_H*m_37Cl/(m_H+m_37Cl)</f>
        <v>0.98107726454919042</v>
      </c>
    </row>
    <row r="8" spans="6:8" ht="16.5" x14ac:dyDescent="0.45">
      <c r="F8" s="3" t="s">
        <v>22</v>
      </c>
      <c r="G8">
        <f>m_D*m_37Cl/(m_D+m_37Cl)</f>
        <v>1.9100330839902662</v>
      </c>
    </row>
    <row r="9" spans="6:8" x14ac:dyDescent="0.35">
      <c r="F9" s="3" t="s">
        <v>23</v>
      </c>
      <c r="G9" s="2">
        <v>6.6260760000000001E-34</v>
      </c>
      <c r="H9" t="s">
        <v>24</v>
      </c>
    </row>
    <row r="10" spans="6:8" x14ac:dyDescent="0.35">
      <c r="F10" s="3" t="s">
        <v>25</v>
      </c>
      <c r="G10" s="2">
        <v>300000000</v>
      </c>
      <c r="H10" t="s">
        <v>26</v>
      </c>
    </row>
    <row r="11" spans="6:8" ht="16.5" x14ac:dyDescent="0.45">
      <c r="F11" s="3" t="s">
        <v>27</v>
      </c>
      <c r="G11">
        <f>0.001/6.023E+23</f>
        <v>1.6603021749958494E-27</v>
      </c>
      <c r="H11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"/>
  <sheetViews>
    <sheetView topLeftCell="A15" workbookViewId="0">
      <selection activeCell="F35" sqref="F35"/>
    </sheetView>
  </sheetViews>
  <sheetFormatPr defaultRowHeight="14.5" x14ac:dyDescent="0.3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5121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107950</xdr:rowOff>
              </from>
              <to>
                <xdr:col>17</xdr:col>
                <xdr:colOff>590550</xdr:colOff>
                <xdr:row>32</xdr:row>
                <xdr:rowOff>146050</xdr:rowOff>
              </to>
            </anchor>
          </objectPr>
        </oleObject>
      </mc:Choice>
      <mc:Fallback>
        <oleObject progId="Equation.DSMT4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Data</vt:lpstr>
      <vt:lpstr>work</vt:lpstr>
      <vt:lpstr>Constants</vt:lpstr>
      <vt:lpstr>Derivation</vt:lpstr>
      <vt:lpstr>Spectrum</vt:lpstr>
      <vt:lpstr>Data!a_DCl</vt:lpstr>
      <vt:lpstr>Data!b_DCl</vt:lpstr>
      <vt:lpstr>c_</vt:lpstr>
      <vt:lpstr>Data!c_DCl</vt:lpstr>
      <vt:lpstr>h_</vt:lpstr>
      <vt:lpstr>h_P</vt:lpstr>
      <vt:lpstr>m_35Cl</vt:lpstr>
      <vt:lpstr>m_37Cl</vt:lpstr>
      <vt:lpstr>m_D</vt:lpstr>
      <vt:lpstr>m_D35Cl</vt:lpstr>
      <vt:lpstr>m_D37Cl</vt:lpstr>
      <vt:lpstr>m_H</vt:lpstr>
      <vt:lpstr>m_H35Cl</vt:lpstr>
      <vt:lpstr>m_H37Cl</vt:lpstr>
      <vt:lpstr>m_r</vt:lpstr>
    </vt:vector>
  </TitlesOfParts>
  <Company>Wellesley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Sandor  Kadar</dc:creator>
  <cp:lastModifiedBy>sanyi</cp:lastModifiedBy>
  <dcterms:created xsi:type="dcterms:W3CDTF">2013-10-03T12:17:37Z</dcterms:created>
  <dcterms:modified xsi:type="dcterms:W3CDTF">2014-08-31T00:58:21Z</dcterms:modified>
</cp:coreProperties>
</file>