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URRY\IntroChemLab\3. Sugar Content of Beverages\"/>
    </mc:Choice>
  </mc:AlternateContent>
  <xr:revisionPtr revIDLastSave="0" documentId="13_ncr:1_{C863A54B-E97B-46B4-9A8C-C0029B13A80F}" xr6:coauthVersionLast="36" xr6:coauthVersionMax="36" xr10:uidLastSave="{00000000-0000-0000-0000-000000000000}"/>
  <bookViews>
    <workbookView xWindow="0" yWindow="0" windowWidth="14400" windowHeight="5950" xr2:uid="{65041F9D-CA3B-4E72-81AC-26E057F1FEAA}"/>
  </bookViews>
  <sheets>
    <sheet name="Experiment" sheetId="7" r:id="rId1"/>
    <sheet name="Sample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7" l="1"/>
  <c r="F33" i="7"/>
  <c r="F32" i="7"/>
  <c r="G32" i="7" s="1"/>
  <c r="H32" i="7" s="1"/>
  <c r="F31" i="7"/>
  <c r="F30" i="7"/>
  <c r="F29" i="7"/>
  <c r="G29" i="7" s="1"/>
  <c r="H29" i="7" s="1"/>
  <c r="F28" i="7"/>
  <c r="F27" i="7"/>
  <c r="F26" i="7"/>
  <c r="G26" i="7" s="1"/>
  <c r="H26" i="7" s="1"/>
  <c r="F22" i="7"/>
  <c r="F21" i="7"/>
  <c r="F20" i="7"/>
  <c r="G20" i="7" s="1"/>
  <c r="H20" i="7" s="1"/>
  <c r="I7" i="7" s="1"/>
  <c r="F19" i="7"/>
  <c r="F18" i="7"/>
  <c r="F17" i="7"/>
  <c r="G17" i="7" s="1"/>
  <c r="H17" i="7" s="1"/>
  <c r="I6" i="7" s="1"/>
  <c r="F16" i="7"/>
  <c r="F15" i="7"/>
  <c r="F14" i="7"/>
  <c r="G14" i="7" s="1"/>
  <c r="H14" i="7" s="1"/>
  <c r="I5" i="7" s="1"/>
  <c r="F13" i="7"/>
  <c r="G11" i="7" s="1"/>
  <c r="H11" i="7" s="1"/>
  <c r="I4" i="7" s="1"/>
  <c r="F12" i="7"/>
  <c r="F11" i="7"/>
  <c r="G7" i="7"/>
  <c r="F7" i="7"/>
  <c r="G6" i="7"/>
  <c r="F6" i="7"/>
  <c r="H6" i="7" s="1"/>
  <c r="I17" i="7" s="1"/>
  <c r="G5" i="7"/>
  <c r="F5" i="7"/>
  <c r="G4" i="7"/>
  <c r="F4" i="7"/>
  <c r="H4" i="7" s="1"/>
  <c r="I26" i="2"/>
  <c r="F22" i="2"/>
  <c r="F21" i="2"/>
  <c r="F20" i="2"/>
  <c r="F19" i="2"/>
  <c r="F18" i="2"/>
  <c r="F17" i="2"/>
  <c r="F16" i="2"/>
  <c r="F15" i="2"/>
  <c r="F14" i="2"/>
  <c r="F13" i="2"/>
  <c r="F12" i="2"/>
  <c r="F11" i="2"/>
  <c r="G7" i="2"/>
  <c r="F7" i="2"/>
  <c r="G6" i="2"/>
  <c r="F6" i="2"/>
  <c r="G5" i="2"/>
  <c r="F5" i="2"/>
  <c r="G4" i="2"/>
  <c r="F4" i="2"/>
  <c r="H5" i="7" l="1"/>
  <c r="I14" i="7" s="1"/>
  <c r="H7" i="7"/>
  <c r="I20" i="7" s="1"/>
  <c r="I11" i="7"/>
  <c r="K4" i="7" a="1"/>
  <c r="F27" i="2"/>
  <c r="F28" i="2"/>
  <c r="F29" i="2"/>
  <c r="F30" i="2"/>
  <c r="G29" i="2" s="1"/>
  <c r="H29" i="2" s="1"/>
  <c r="F31" i="2"/>
  <c r="F32" i="2"/>
  <c r="F33" i="2"/>
  <c r="F34" i="2"/>
  <c r="F26" i="2"/>
  <c r="G20" i="2"/>
  <c r="H20" i="2" s="1"/>
  <c r="I7" i="2" s="1"/>
  <c r="G17" i="2"/>
  <c r="H17" i="2" s="1"/>
  <c r="I6" i="2" s="1"/>
  <c r="G14" i="2"/>
  <c r="H14" i="2" s="1"/>
  <c r="I5" i="2" s="1"/>
  <c r="G11" i="2"/>
  <c r="H11" i="2" s="1"/>
  <c r="I4" i="2" s="1"/>
  <c r="H7" i="2"/>
  <c r="I20" i="2" s="1"/>
  <c r="H6" i="2"/>
  <c r="I17" i="2" s="1"/>
  <c r="H5" i="2"/>
  <c r="H4" i="2"/>
  <c r="I11" i="2" s="1"/>
  <c r="I14" i="2"/>
  <c r="K5" i="7" l="1"/>
  <c r="L4" i="7"/>
  <c r="L5" i="7"/>
  <c r="L6" i="7"/>
  <c r="K6" i="7"/>
  <c r="K4" i="7"/>
  <c r="G26" i="2"/>
  <c r="H26" i="2" s="1"/>
  <c r="G32" i="2"/>
  <c r="H32" i="2" s="1"/>
  <c r="K4" i="2" a="1"/>
  <c r="L4" i="2" s="1"/>
  <c r="I29" i="7" l="1"/>
  <c r="K29" i="7" s="1"/>
  <c r="I32" i="7"/>
  <c r="K32" i="7" s="1"/>
  <c r="I26" i="7"/>
  <c r="K26" i="7" s="1"/>
  <c r="K6" i="2"/>
  <c r="L6" i="2"/>
  <c r="K5" i="2"/>
  <c r="L5" i="2"/>
  <c r="K4" i="2"/>
  <c r="I29" i="2" l="1"/>
  <c r="K29" i="2" s="1"/>
  <c r="K26" i="2"/>
  <c r="I32" i="2"/>
  <c r="K32" i="2" s="1"/>
</calcChain>
</file>

<file path=xl/sharedStrings.xml><?xml version="1.0" encoding="utf-8"?>
<sst xmlns="http://schemas.openxmlformats.org/spreadsheetml/2006/main" count="78" uniqueCount="26">
  <si>
    <t>Solution</t>
  </si>
  <si>
    <t>A</t>
  </si>
  <si>
    <t>B</t>
  </si>
  <si>
    <t>C</t>
  </si>
  <si>
    <t>D</t>
  </si>
  <si>
    <t>Trial</t>
  </si>
  <si>
    <t>% sugar content</t>
  </si>
  <si>
    <t>Mass of bottle
(g)</t>
  </si>
  <si>
    <t>Mass of bottle and sugar
(g)</t>
  </si>
  <si>
    <t>Mass of bottle and solution
(g)</t>
  </si>
  <si>
    <t>Mass of sugar
(g)</t>
  </si>
  <si>
    <t>Mass of solution
(g)</t>
  </si>
  <si>
    <t>Density
(g/mL)</t>
  </si>
  <si>
    <t>Mass of beaker
(g)</t>
  </si>
  <si>
    <t>Mass of beaker and 10.00 mL of solution
(g)</t>
  </si>
  <si>
    <t>Mass of 10.00 mL of solution
(g)</t>
  </si>
  <si>
    <t>Average mass of 10.00 mL of solution
(g)</t>
  </si>
  <si>
    <t>% sugar content)</t>
  </si>
  <si>
    <t>Diet Snapple</t>
  </si>
  <si>
    <t>Snapple</t>
  </si>
  <si>
    <t>Coke</t>
  </si>
  <si>
    <t>% error</t>
  </si>
  <si>
    <t>Nominal % sugar content</t>
  </si>
  <si>
    <t>Slope:</t>
  </si>
  <si>
    <t>Intercept:</t>
  </si>
  <si>
    <t>Exparimental % sugar content)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</si>
</sst>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994985460874682"/>
                  <c:y val="-8.1373194859489781E-2"/>
                </c:manualLayout>
              </c:layout>
              <c:numFmt formatCode="0.000E+00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Sample!$H$4:$H$7</c:f>
              <c:numCache>
                <c:formatCode>General</c:formatCode>
                <c:ptCount val="4"/>
                <c:pt idx="0">
                  <c:v>0</c:v>
                </c:pt>
                <c:pt idx="1">
                  <c:v>5.09</c:v>
                </c:pt>
                <c:pt idx="2">
                  <c:v>10.27</c:v>
                </c:pt>
                <c:pt idx="3">
                  <c:v>16.07</c:v>
                </c:pt>
              </c:numCache>
            </c:numRef>
          </c:xVal>
          <c:yVal>
            <c:numRef>
              <c:f>Sample!$I$4:$I$7</c:f>
              <c:numCache>
                <c:formatCode>General</c:formatCode>
                <c:ptCount val="4"/>
                <c:pt idx="0">
                  <c:v>0.98149999999999993</c:v>
                </c:pt>
                <c:pt idx="1">
                  <c:v>1.0141</c:v>
                </c:pt>
                <c:pt idx="2">
                  <c:v>1.0384</c:v>
                </c:pt>
                <c:pt idx="3">
                  <c:v>1.0662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60-4129-B3F0-D78744A04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0726792"/>
        <c:axId val="385469960"/>
      </c:scatterChart>
      <c:valAx>
        <c:axId val="320726792"/>
        <c:scaling>
          <c:orientation val="minMax"/>
          <c:max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sugar content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469960"/>
        <c:crosses val="autoZero"/>
        <c:crossBetween val="midCat"/>
        <c:majorUnit val="1"/>
        <c:minorUnit val="0.5"/>
      </c:valAx>
      <c:valAx>
        <c:axId val="385469960"/>
        <c:scaling>
          <c:orientation val="minMax"/>
          <c:max val="1.1500000000000001"/>
          <c:min val="0.95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Density</a:t>
                </a:r>
                <a:r>
                  <a:rPr lang="en-US" baseline="0"/>
                  <a:t> (g/mL)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726792"/>
        <c:crosses val="autoZero"/>
        <c:crossBetween val="midCat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111125</xdr:colOff>
      <xdr:row>9</xdr:row>
      <xdr:rowOff>17182</xdr:rowOff>
    </xdr:from>
    <xdr:to>
      <xdr:col>23</xdr:col>
      <xdr:colOff>268941</xdr:colOff>
      <xdr:row>34</xdr:row>
      <xdr:rowOff>106456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62C791-B0D7-4F3F-87D8-66EC681237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156882</xdr:colOff>
      <xdr:row>26</xdr:row>
      <xdr:rowOff>127000</xdr:rowOff>
    </xdr:from>
    <xdr:to>
      <xdr:col>12</xdr:col>
      <xdr:colOff>171823</xdr:colOff>
      <xdr:row>31</xdr:row>
      <xdr:rowOff>134470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BFBF3A7-86EC-423F-8841-7BF2A64797A3}"/>
            </a:ext>
          </a:extLst>
        </xdr:cNvPr>
        <xdr:cNvCxnSpPr/>
      </xdr:nvCxnSpPr>
      <xdr:spPr>
        <a:xfrm>
          <a:off x="10443882" y="6611471"/>
          <a:ext cx="14941" cy="978646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79563</xdr:colOff>
      <xdr:row>22</xdr:row>
      <xdr:rowOff>82177</xdr:rowOff>
    </xdr:from>
    <xdr:to>
      <xdr:col>16</xdr:col>
      <xdr:colOff>433294</xdr:colOff>
      <xdr:row>22</xdr:row>
      <xdr:rowOff>83298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777EC23-07D5-40EC-82A6-1E3A0350C793}"/>
            </a:ext>
          </a:extLst>
        </xdr:cNvPr>
        <xdr:cNvCxnSpPr/>
      </xdr:nvCxnSpPr>
      <xdr:spPr>
        <a:xfrm flipV="1">
          <a:off x="10172328" y="5251824"/>
          <a:ext cx="2804084" cy="1121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366058</xdr:colOff>
      <xdr:row>22</xdr:row>
      <xdr:rowOff>97118</xdr:rowOff>
    </xdr:from>
    <xdr:to>
      <xdr:col>16</xdr:col>
      <xdr:colOff>380995</xdr:colOff>
      <xdr:row>31</xdr:row>
      <xdr:rowOff>97119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5BDDDB5-47BB-40ED-B8A4-E0A5EE5B3784}"/>
            </a:ext>
          </a:extLst>
        </xdr:cNvPr>
        <xdr:cNvCxnSpPr/>
      </xdr:nvCxnSpPr>
      <xdr:spPr>
        <a:xfrm>
          <a:off x="12909176" y="5266765"/>
          <a:ext cx="14937" cy="2286001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67610</xdr:colOff>
      <xdr:row>12</xdr:row>
      <xdr:rowOff>156882</xdr:rowOff>
    </xdr:from>
    <xdr:to>
      <xdr:col>22</xdr:col>
      <xdr:colOff>298824</xdr:colOff>
      <xdr:row>13</xdr:row>
      <xdr:rowOff>9714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8A4DEAB5-0A4B-4869-8BA3-7180287D57B4}"/>
            </a:ext>
          </a:extLst>
        </xdr:cNvPr>
        <xdr:cNvCxnSpPr/>
      </xdr:nvCxnSpPr>
      <xdr:spPr>
        <a:xfrm flipV="1">
          <a:off x="10160375" y="3384176"/>
          <a:ext cx="6357096" cy="47067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288736</xdr:colOff>
      <xdr:row>13</xdr:row>
      <xdr:rowOff>2989</xdr:rowOff>
    </xdr:from>
    <xdr:to>
      <xdr:col>22</xdr:col>
      <xdr:colOff>291353</xdr:colOff>
      <xdr:row>31</xdr:row>
      <xdr:rowOff>104588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A0D4D1FF-8E6B-4A81-B465-21E70DC77D1F}"/>
            </a:ext>
          </a:extLst>
        </xdr:cNvPr>
        <xdr:cNvCxnSpPr/>
      </xdr:nvCxnSpPr>
      <xdr:spPr>
        <a:xfrm>
          <a:off x="16507383" y="3424518"/>
          <a:ext cx="2617" cy="4135717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48932</xdr:colOff>
      <xdr:row>26</xdr:row>
      <xdr:rowOff>122116</xdr:rowOff>
    </xdr:from>
    <xdr:to>
      <xdr:col>12</xdr:col>
      <xdr:colOff>190500</xdr:colOff>
      <xdr:row>26</xdr:row>
      <xdr:rowOff>128122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9896EE6-1B7D-43A4-8488-933ABCA62F2C}"/>
            </a:ext>
          </a:extLst>
        </xdr:cNvPr>
        <xdr:cNvCxnSpPr/>
      </xdr:nvCxnSpPr>
      <xdr:spPr>
        <a:xfrm flipV="1">
          <a:off x="10335932" y="6530731"/>
          <a:ext cx="141568" cy="6006"/>
        </a:xfrm>
        <a:prstGeom prst="line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0.09474</cdr:x>
      <cdr:y>0.16692</cdr:y>
    </cdr:from>
    <cdr:to>
      <cdr:x>0.98634</cdr:x>
      <cdr:y>0.76052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97EC0A6-3124-4852-9C4A-8BD6FE3E76EE}"/>
            </a:ext>
          </a:extLst>
        </cdr:cNvPr>
        <cdr:cNvCxnSpPr/>
      </cdr:nvCxnSpPr>
      <cdr:spPr>
        <a:xfrm xmlns:a="http://schemas.openxmlformats.org/drawingml/2006/main" flipV="1">
          <a:off x="725581" y="1006289"/>
          <a:ext cx="6828117" cy="3578413"/>
        </a:xfrm>
        <a:prstGeom xmlns:a="http://schemas.openxmlformats.org/drawingml/2006/main" prst="line">
          <a:avLst/>
        </a:prstGeom>
        <a:ln xmlns:a="http://schemas.openxmlformats.org/drawingml/2006/main" w="22225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16BC-6DA7-46A6-987D-975222AE43D6}">
  <sheetPr>
    <pageSetUpPr fitToPage="1"/>
  </sheetPr>
  <dimension ref="B2:L34"/>
  <sheetViews>
    <sheetView tabSelected="1" zoomScale="55" zoomScaleNormal="55" workbookViewId="0">
      <selection activeCell="J26" sqref="J26:J34"/>
    </sheetView>
  </sheetViews>
  <sheetFormatPr defaultRowHeight="14.5" x14ac:dyDescent="0.35"/>
  <cols>
    <col min="2" max="7" width="14.08984375" customWidth="1"/>
    <col min="8" max="8" width="11.36328125" bestFit="1" customWidth="1"/>
    <col min="9" max="9" width="14" customWidth="1"/>
    <col min="12" max="12" width="10.90625" customWidth="1"/>
  </cols>
  <sheetData>
    <row r="2" spans="2:12" ht="15" thickBot="1" x14ac:dyDescent="0.4"/>
    <row r="3" spans="2:12" ht="44" thickBot="1" x14ac:dyDescent="0.4">
      <c r="B3" s="1" t="s">
        <v>0</v>
      </c>
      <c r="C3" s="8" t="s">
        <v>7</v>
      </c>
      <c r="D3" s="8" t="s">
        <v>8</v>
      </c>
      <c r="E3" s="2" t="s">
        <v>9</v>
      </c>
      <c r="F3" s="2" t="s">
        <v>10</v>
      </c>
      <c r="G3" s="2" t="s">
        <v>11</v>
      </c>
      <c r="H3" s="2" t="s">
        <v>6</v>
      </c>
      <c r="I3" s="2" t="s">
        <v>12</v>
      </c>
      <c r="K3" s="6" t="s">
        <v>23</v>
      </c>
      <c r="L3" s="6" t="s">
        <v>24</v>
      </c>
    </row>
    <row r="4" spans="2:12" ht="15" thickBot="1" x14ac:dyDescent="0.4">
      <c r="B4" s="5" t="s">
        <v>1</v>
      </c>
      <c r="C4" s="9"/>
      <c r="D4" s="9"/>
      <c r="E4" s="4">
        <v>100.0928</v>
      </c>
      <c r="F4" s="4">
        <f>D4-C4</f>
        <v>0</v>
      </c>
      <c r="G4" s="4">
        <f>E4-C4</f>
        <v>100.0928</v>
      </c>
      <c r="H4" s="4">
        <f>ROUND(F4/G4*100,2)</f>
        <v>0</v>
      </c>
      <c r="I4" s="4">
        <f>H11</f>
        <v>0</v>
      </c>
      <c r="K4" s="7">
        <f t="array" ref="K4:L6">LINEST(I4:I7,H4:H7,1,1)</f>
        <v>0</v>
      </c>
      <c r="L4" s="7">
        <v>0</v>
      </c>
    </row>
    <row r="5" spans="2:12" ht="15" thickBot="1" x14ac:dyDescent="0.4">
      <c r="B5" s="5" t="s">
        <v>2</v>
      </c>
      <c r="C5" s="9"/>
      <c r="D5" s="9"/>
      <c r="E5" s="4">
        <v>99.089100000000002</v>
      </c>
      <c r="F5" s="4">
        <f t="shared" ref="F5:F7" si="0">D5-C5</f>
        <v>0</v>
      </c>
      <c r="G5" s="4">
        <f t="shared" ref="G5:G7" si="1">E5-C5</f>
        <v>99.089100000000002</v>
      </c>
      <c r="H5" s="4">
        <f t="shared" ref="H5:H7" si="2">ROUND(F5/G5*100,2)</f>
        <v>0</v>
      </c>
      <c r="I5" s="4">
        <f>H14</f>
        <v>0</v>
      </c>
      <c r="K5" s="7">
        <v>0</v>
      </c>
      <c r="L5" s="7">
        <v>0</v>
      </c>
    </row>
    <row r="6" spans="2:12" ht="15" thickBot="1" x14ac:dyDescent="0.4">
      <c r="B6" s="5" t="s">
        <v>3</v>
      </c>
      <c r="C6" s="9"/>
      <c r="D6" s="9"/>
      <c r="E6" s="4">
        <v>100.7681</v>
      </c>
      <c r="F6" s="4">
        <f t="shared" si="0"/>
        <v>0</v>
      </c>
      <c r="G6" s="4">
        <f t="shared" si="1"/>
        <v>100.7681</v>
      </c>
      <c r="H6" s="4">
        <f t="shared" si="2"/>
        <v>0</v>
      </c>
      <c r="I6" s="4">
        <f>H17</f>
        <v>0</v>
      </c>
      <c r="K6" s="7">
        <v>1</v>
      </c>
      <c r="L6" s="7">
        <v>0</v>
      </c>
    </row>
    <row r="7" spans="2:12" ht="15" thickBot="1" x14ac:dyDescent="0.4">
      <c r="B7" s="5" t="s">
        <v>4</v>
      </c>
      <c r="C7" s="9"/>
      <c r="D7" s="9"/>
      <c r="E7" s="4">
        <v>100.2238</v>
      </c>
      <c r="F7" s="4">
        <f t="shared" si="0"/>
        <v>0</v>
      </c>
      <c r="G7" s="4">
        <f t="shared" si="1"/>
        <v>100.2238</v>
      </c>
      <c r="H7" s="4">
        <f t="shared" si="2"/>
        <v>0</v>
      </c>
      <c r="I7" s="4">
        <f>H20</f>
        <v>0</v>
      </c>
    </row>
    <row r="9" spans="2:12" ht="15" thickBot="1" x14ac:dyDescent="0.4"/>
    <row r="10" spans="2:12" ht="58.5" thickBot="1" x14ac:dyDescent="0.4">
      <c r="B10" s="1" t="s">
        <v>0</v>
      </c>
      <c r="C10" s="2" t="s">
        <v>5</v>
      </c>
      <c r="D10" s="8" t="s">
        <v>13</v>
      </c>
      <c r="E10" s="8" t="s">
        <v>14</v>
      </c>
      <c r="F10" s="2" t="s">
        <v>15</v>
      </c>
      <c r="G10" s="2" t="s">
        <v>16</v>
      </c>
      <c r="H10" s="2" t="s">
        <v>12</v>
      </c>
      <c r="I10" s="2" t="s">
        <v>17</v>
      </c>
    </row>
    <row r="11" spans="2:12" ht="15" thickBot="1" x14ac:dyDescent="0.4">
      <c r="B11" s="11" t="s">
        <v>1</v>
      </c>
      <c r="C11" s="4">
        <v>1</v>
      </c>
      <c r="D11" s="9"/>
      <c r="E11" s="10"/>
      <c r="F11" s="4">
        <f>E11-D11</f>
        <v>0</v>
      </c>
      <c r="G11" s="11">
        <f>ROUND(AVERAGE(F11:F13),3)</f>
        <v>0</v>
      </c>
      <c r="H11" s="11">
        <f>G11/10</f>
        <v>0</v>
      </c>
      <c r="I11" s="11">
        <f>H4</f>
        <v>0</v>
      </c>
    </row>
    <row r="12" spans="2:12" ht="15" thickBot="1" x14ac:dyDescent="0.4">
      <c r="B12" s="12"/>
      <c r="C12" s="4">
        <v>2</v>
      </c>
      <c r="D12" s="9"/>
      <c r="E12" s="10"/>
      <c r="F12" s="4">
        <f t="shared" ref="F12:F22" si="3">E12-D12</f>
        <v>0</v>
      </c>
      <c r="G12" s="12"/>
      <c r="H12" s="12"/>
      <c r="I12" s="12"/>
    </row>
    <row r="13" spans="2:12" ht="15" thickBot="1" x14ac:dyDescent="0.4">
      <c r="B13" s="13"/>
      <c r="C13" s="4">
        <v>3</v>
      </c>
      <c r="D13" s="9"/>
      <c r="E13" s="10"/>
      <c r="F13" s="4">
        <f t="shared" si="3"/>
        <v>0</v>
      </c>
      <c r="G13" s="13"/>
      <c r="H13" s="13"/>
      <c r="I13" s="13"/>
    </row>
    <row r="14" spans="2:12" ht="15" thickBot="1" x14ac:dyDescent="0.4">
      <c r="B14" s="11" t="s">
        <v>2</v>
      </c>
      <c r="C14" s="4">
        <v>1</v>
      </c>
      <c r="D14" s="9"/>
      <c r="E14" s="10"/>
      <c r="F14" s="4">
        <f t="shared" si="3"/>
        <v>0</v>
      </c>
      <c r="G14" s="11">
        <f>ROUND(AVERAGE(F14:F16),3)</f>
        <v>0</v>
      </c>
      <c r="H14" s="11">
        <f>G14/10</f>
        <v>0</v>
      </c>
      <c r="I14" s="11">
        <f>H5</f>
        <v>0</v>
      </c>
    </row>
    <row r="15" spans="2:12" ht="15" thickBot="1" x14ac:dyDescent="0.4">
      <c r="B15" s="12"/>
      <c r="C15" s="4">
        <v>2</v>
      </c>
      <c r="D15" s="9"/>
      <c r="E15" s="10"/>
      <c r="F15" s="4">
        <f t="shared" si="3"/>
        <v>0</v>
      </c>
      <c r="G15" s="12"/>
      <c r="H15" s="12"/>
      <c r="I15" s="12"/>
    </row>
    <row r="16" spans="2:12" ht="15" thickBot="1" x14ac:dyDescent="0.4">
      <c r="B16" s="13"/>
      <c r="C16" s="4">
        <v>3</v>
      </c>
      <c r="D16" s="9"/>
      <c r="E16" s="10"/>
      <c r="F16" s="4">
        <f t="shared" si="3"/>
        <v>0</v>
      </c>
      <c r="G16" s="13"/>
      <c r="H16" s="13"/>
      <c r="I16" s="13"/>
    </row>
    <row r="17" spans="2:11" ht="15" thickBot="1" x14ac:dyDescent="0.4">
      <c r="B17" s="11" t="s">
        <v>3</v>
      </c>
      <c r="C17" s="4">
        <v>1</v>
      </c>
      <c r="D17" s="9"/>
      <c r="E17" s="10"/>
      <c r="F17" s="4">
        <f t="shared" si="3"/>
        <v>0</v>
      </c>
      <c r="G17" s="11">
        <f>ROUND(AVERAGE(F17:F19),3)</f>
        <v>0</v>
      </c>
      <c r="H17" s="11">
        <f>G17/10</f>
        <v>0</v>
      </c>
      <c r="I17" s="11">
        <f>H6</f>
        <v>0</v>
      </c>
    </row>
    <row r="18" spans="2:11" ht="15" thickBot="1" x14ac:dyDescent="0.4">
      <c r="B18" s="12"/>
      <c r="C18" s="4">
        <v>2</v>
      </c>
      <c r="D18" s="9"/>
      <c r="E18" s="10"/>
      <c r="F18" s="4">
        <f t="shared" si="3"/>
        <v>0</v>
      </c>
      <c r="G18" s="12"/>
      <c r="H18" s="12"/>
      <c r="I18" s="12"/>
    </row>
    <row r="19" spans="2:11" ht="15" thickBot="1" x14ac:dyDescent="0.4">
      <c r="B19" s="13"/>
      <c r="C19" s="4">
        <v>3</v>
      </c>
      <c r="D19" s="9"/>
      <c r="E19" s="10"/>
      <c r="F19" s="4">
        <f t="shared" si="3"/>
        <v>0</v>
      </c>
      <c r="G19" s="13"/>
      <c r="H19" s="13"/>
      <c r="I19" s="13"/>
    </row>
    <row r="20" spans="2:11" ht="15" thickBot="1" x14ac:dyDescent="0.4">
      <c r="B20" s="11" t="s">
        <v>4</v>
      </c>
      <c r="C20" s="4">
        <v>1</v>
      </c>
      <c r="D20" s="9"/>
      <c r="E20" s="10"/>
      <c r="F20" s="4">
        <f t="shared" si="3"/>
        <v>0</v>
      </c>
      <c r="G20" s="11">
        <f>ROUND(AVERAGE(F20:F22),3)</f>
        <v>0</v>
      </c>
      <c r="H20" s="11">
        <f>G20/10</f>
        <v>0</v>
      </c>
      <c r="I20" s="11">
        <f>H7</f>
        <v>0</v>
      </c>
    </row>
    <row r="21" spans="2:11" ht="15" thickBot="1" x14ac:dyDescent="0.4">
      <c r="B21" s="12"/>
      <c r="C21" s="4">
        <v>2</v>
      </c>
      <c r="D21" s="9"/>
      <c r="E21" s="10"/>
      <c r="F21" s="4">
        <f t="shared" si="3"/>
        <v>0</v>
      </c>
      <c r="G21" s="12"/>
      <c r="H21" s="12"/>
      <c r="I21" s="12"/>
    </row>
    <row r="22" spans="2:11" ht="15" thickBot="1" x14ac:dyDescent="0.4">
      <c r="B22" s="13"/>
      <c r="C22" s="4">
        <v>3</v>
      </c>
      <c r="D22" s="9"/>
      <c r="E22" s="10"/>
      <c r="F22" s="4">
        <f t="shared" si="3"/>
        <v>0</v>
      </c>
      <c r="G22" s="13"/>
      <c r="H22" s="13"/>
      <c r="I22" s="13"/>
    </row>
    <row r="24" spans="2:11" ht="15" thickBot="1" x14ac:dyDescent="0.4"/>
    <row r="25" spans="2:11" ht="58.5" thickBot="1" x14ac:dyDescent="0.4">
      <c r="B25" s="1" t="s">
        <v>0</v>
      </c>
      <c r="C25" s="2" t="s">
        <v>5</v>
      </c>
      <c r="D25" s="8" t="s">
        <v>13</v>
      </c>
      <c r="E25" s="8" t="s">
        <v>14</v>
      </c>
      <c r="F25" s="2" t="s">
        <v>15</v>
      </c>
      <c r="G25" s="2" t="s">
        <v>16</v>
      </c>
      <c r="H25" s="2" t="s">
        <v>12</v>
      </c>
      <c r="I25" s="2" t="s">
        <v>25</v>
      </c>
      <c r="J25" s="8" t="s">
        <v>22</v>
      </c>
      <c r="K25" s="2" t="s">
        <v>21</v>
      </c>
    </row>
    <row r="26" spans="2:11" ht="15" thickBot="1" x14ac:dyDescent="0.4">
      <c r="B26" s="11" t="s">
        <v>18</v>
      </c>
      <c r="C26" s="4">
        <v>1</v>
      </c>
      <c r="D26" s="9"/>
      <c r="E26" s="9"/>
      <c r="F26" s="4">
        <f>E26-D26</f>
        <v>0</v>
      </c>
      <c r="G26" s="11">
        <f t="shared" ref="G26" si="4">ROUND(AVERAGE(F26:F28),4)</f>
        <v>0</v>
      </c>
      <c r="H26" s="11">
        <f>ROUND(G26/10,4)</f>
        <v>0</v>
      </c>
      <c r="I26" s="17" t="e">
        <f>ROUND((H26-$L$4)/$K$4,2)</f>
        <v>#DIV/0!</v>
      </c>
      <c r="J26" s="20"/>
      <c r="K26" s="14" t="e">
        <f>ROUND(ABS(J26-I26)/J26*100,2)</f>
        <v>#DIV/0!</v>
      </c>
    </row>
    <row r="27" spans="2:11" ht="15" thickBot="1" x14ac:dyDescent="0.4">
      <c r="B27" s="12"/>
      <c r="C27" s="4">
        <v>2</v>
      </c>
      <c r="D27" s="9"/>
      <c r="E27" s="9"/>
      <c r="F27" s="4">
        <f t="shared" ref="F27:F34" si="5">E27-D27</f>
        <v>0</v>
      </c>
      <c r="G27" s="12"/>
      <c r="H27" s="12"/>
      <c r="I27" s="18"/>
      <c r="J27" s="21"/>
      <c r="K27" s="15"/>
    </row>
    <row r="28" spans="2:11" ht="15" thickBot="1" x14ac:dyDescent="0.4">
      <c r="B28" s="13"/>
      <c r="C28" s="4">
        <v>3</v>
      </c>
      <c r="D28" s="9"/>
      <c r="E28" s="9"/>
      <c r="F28" s="4">
        <f t="shared" si="5"/>
        <v>0</v>
      </c>
      <c r="G28" s="13"/>
      <c r="H28" s="13"/>
      <c r="I28" s="19"/>
      <c r="J28" s="22"/>
      <c r="K28" s="16"/>
    </row>
    <row r="29" spans="2:11" ht="15" thickBot="1" x14ac:dyDescent="0.4">
      <c r="B29" s="11" t="s">
        <v>19</v>
      </c>
      <c r="C29" s="4">
        <v>1</v>
      </c>
      <c r="D29" s="9"/>
      <c r="E29" s="9"/>
      <c r="F29" s="4">
        <f t="shared" si="5"/>
        <v>0</v>
      </c>
      <c r="G29" s="11">
        <f t="shared" ref="G29" si="6">ROUND(AVERAGE(F29:F31),4)</f>
        <v>0</v>
      </c>
      <c r="H29" s="11">
        <f>ROUND(G29/10,4)</f>
        <v>0</v>
      </c>
      <c r="I29" s="17" t="e">
        <f>ROUND((H29-$L$4)/$K$4,2)</f>
        <v>#DIV/0!</v>
      </c>
      <c r="J29" s="20"/>
      <c r="K29" s="14" t="e">
        <f>ROUND(ABS(J29-I29)/J29*100,2)</f>
        <v>#DIV/0!</v>
      </c>
    </row>
    <row r="30" spans="2:11" ht="15" thickBot="1" x14ac:dyDescent="0.4">
      <c r="B30" s="12"/>
      <c r="C30" s="4">
        <v>2</v>
      </c>
      <c r="D30" s="9"/>
      <c r="E30" s="9"/>
      <c r="F30" s="4">
        <f t="shared" si="5"/>
        <v>0</v>
      </c>
      <c r="G30" s="12"/>
      <c r="H30" s="12"/>
      <c r="I30" s="18"/>
      <c r="J30" s="21"/>
      <c r="K30" s="15"/>
    </row>
    <row r="31" spans="2:11" ht="15" thickBot="1" x14ac:dyDescent="0.4">
      <c r="B31" s="13"/>
      <c r="C31" s="4">
        <v>3</v>
      </c>
      <c r="D31" s="9"/>
      <c r="E31" s="9"/>
      <c r="F31" s="4">
        <f t="shared" si="5"/>
        <v>0</v>
      </c>
      <c r="G31" s="13"/>
      <c r="H31" s="13"/>
      <c r="I31" s="19"/>
      <c r="J31" s="22"/>
      <c r="K31" s="16"/>
    </row>
    <row r="32" spans="2:11" ht="15" thickBot="1" x14ac:dyDescent="0.4">
      <c r="B32" s="11" t="s">
        <v>20</v>
      </c>
      <c r="C32" s="4">
        <v>1</v>
      </c>
      <c r="D32" s="9"/>
      <c r="E32" s="9"/>
      <c r="F32" s="4">
        <f t="shared" si="5"/>
        <v>0</v>
      </c>
      <c r="G32" s="11">
        <f t="shared" ref="G32" si="7">ROUND(AVERAGE(F32:F34),4)</f>
        <v>0</v>
      </c>
      <c r="H32" s="11">
        <f>ROUND(G32/10,4)</f>
        <v>0</v>
      </c>
      <c r="I32" s="17" t="e">
        <f>ROUND((H32-$L$4)/$K$4,2)</f>
        <v>#DIV/0!</v>
      </c>
      <c r="J32" s="20"/>
      <c r="K32" s="14" t="e">
        <f>ROUND(ABS(J32-I32)/J32*100,2)</f>
        <v>#DIV/0!</v>
      </c>
    </row>
    <row r="33" spans="2:11" ht="15" thickBot="1" x14ac:dyDescent="0.4">
      <c r="B33" s="12"/>
      <c r="C33" s="4">
        <v>2</v>
      </c>
      <c r="D33" s="9"/>
      <c r="E33" s="9"/>
      <c r="F33" s="4">
        <f t="shared" si="5"/>
        <v>0</v>
      </c>
      <c r="G33" s="12"/>
      <c r="H33" s="12"/>
      <c r="I33" s="18"/>
      <c r="J33" s="21"/>
      <c r="K33" s="15"/>
    </row>
    <row r="34" spans="2:11" ht="15" thickBot="1" x14ac:dyDescent="0.4">
      <c r="B34" s="13"/>
      <c r="C34" s="4">
        <v>3</v>
      </c>
      <c r="D34" s="9"/>
      <c r="E34" s="9"/>
      <c r="F34" s="4">
        <f t="shared" si="5"/>
        <v>0</v>
      </c>
      <c r="G34" s="13"/>
      <c r="H34" s="13"/>
      <c r="I34" s="19"/>
      <c r="J34" s="22"/>
      <c r="K34" s="16"/>
    </row>
  </sheetData>
  <mergeCells count="34">
    <mergeCell ref="K32:K34"/>
    <mergeCell ref="B29:B31"/>
    <mergeCell ref="G29:G31"/>
    <mergeCell ref="H29:H31"/>
    <mergeCell ref="I29:I31"/>
    <mergeCell ref="J29:J31"/>
    <mergeCell ref="K29:K31"/>
    <mergeCell ref="B32:B34"/>
    <mergeCell ref="G32:G34"/>
    <mergeCell ref="H32:H34"/>
    <mergeCell ref="I32:I34"/>
    <mergeCell ref="J32:J34"/>
    <mergeCell ref="K26:K28"/>
    <mergeCell ref="B17:B19"/>
    <mergeCell ref="G17:G19"/>
    <mergeCell ref="H17:H19"/>
    <mergeCell ref="I17:I19"/>
    <mergeCell ref="B20:B22"/>
    <mergeCell ref="G20:G22"/>
    <mergeCell ref="H20:H22"/>
    <mergeCell ref="I20:I22"/>
    <mergeCell ref="B26:B28"/>
    <mergeCell ref="G26:G28"/>
    <mergeCell ref="H26:H28"/>
    <mergeCell ref="I26:I28"/>
    <mergeCell ref="J26:J28"/>
    <mergeCell ref="B11:B13"/>
    <mergeCell ref="G11:G13"/>
    <mergeCell ref="H11:H13"/>
    <mergeCell ref="I11:I13"/>
    <mergeCell ref="B14:B16"/>
    <mergeCell ref="G14:G16"/>
    <mergeCell ref="H14:H16"/>
    <mergeCell ref="I14:I16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2A13-2F5A-42B8-91AA-D4C6F4AC0CC2}">
  <sheetPr>
    <pageSetUpPr fitToPage="1"/>
  </sheetPr>
  <dimension ref="B2:L34"/>
  <sheetViews>
    <sheetView topLeftCell="A2" zoomScale="55" zoomScaleNormal="55" workbookViewId="0">
      <selection activeCell="H25" activeCellId="1" sqref="B25:B34 H25:H34"/>
    </sheetView>
  </sheetViews>
  <sheetFormatPr defaultRowHeight="14.5" x14ac:dyDescent="0.35"/>
  <cols>
    <col min="2" max="7" width="14.08984375" customWidth="1"/>
    <col min="8" max="8" width="11.36328125" bestFit="1" customWidth="1"/>
    <col min="9" max="9" width="14" customWidth="1"/>
    <col min="12" max="12" width="10.90625" customWidth="1"/>
  </cols>
  <sheetData>
    <row r="2" spans="2:12" ht="15" thickBot="1" x14ac:dyDescent="0.4"/>
    <row r="3" spans="2:12" ht="44" thickBot="1" x14ac:dyDescent="0.4">
      <c r="B3" s="1" t="s">
        <v>0</v>
      </c>
      <c r="C3" s="8" t="s">
        <v>7</v>
      </c>
      <c r="D3" s="8" t="s">
        <v>8</v>
      </c>
      <c r="E3" s="2" t="s">
        <v>9</v>
      </c>
      <c r="F3" s="2" t="s">
        <v>10</v>
      </c>
      <c r="G3" s="2" t="s">
        <v>11</v>
      </c>
      <c r="H3" s="2" t="s">
        <v>6</v>
      </c>
      <c r="I3" s="2" t="s">
        <v>12</v>
      </c>
      <c r="K3" s="6" t="s">
        <v>23</v>
      </c>
      <c r="L3" s="6" t="s">
        <v>24</v>
      </c>
    </row>
    <row r="4" spans="2:12" ht="15" thickBot="1" x14ac:dyDescent="0.4">
      <c r="B4" s="3" t="s">
        <v>1</v>
      </c>
      <c r="C4" s="9">
        <v>49.9694</v>
      </c>
      <c r="D4" s="9">
        <v>49.9694</v>
      </c>
      <c r="E4" s="4">
        <v>100.0928</v>
      </c>
      <c r="F4" s="4">
        <f>D4-C4</f>
        <v>0</v>
      </c>
      <c r="G4" s="4">
        <f>E4-C4</f>
        <v>50.123399999999997</v>
      </c>
      <c r="H4" s="4">
        <f>ROUND(F4/G4*100,2)</f>
        <v>0</v>
      </c>
      <c r="I4" s="4">
        <f>H11</f>
        <v>0.98149999999999993</v>
      </c>
      <c r="K4" s="7">
        <f t="array" ref="K4:L6">LINEST(I4:I7,H4:H7,1,1)</f>
        <v>5.2055598206073141E-3</v>
      </c>
      <c r="L4" s="7">
        <v>0.98414731370957809</v>
      </c>
    </row>
    <row r="5" spans="2:12" ht="15" thickBot="1" x14ac:dyDescent="0.4">
      <c r="B5" s="3" t="s">
        <v>2</v>
      </c>
      <c r="C5" s="9">
        <v>49.101500000000001</v>
      </c>
      <c r="D5" s="9">
        <v>51.646500000000003</v>
      </c>
      <c r="E5" s="4">
        <v>99.089100000000002</v>
      </c>
      <c r="F5" s="4">
        <f t="shared" ref="F5:F7" si="0">D5-C5</f>
        <v>2.5450000000000017</v>
      </c>
      <c r="G5" s="4">
        <f t="shared" ref="G5:G7" si="1">E5-C5</f>
        <v>49.9876</v>
      </c>
      <c r="H5" s="4">
        <f t="shared" ref="H5:H7" si="2">ROUND(F5/G5*100,2)</f>
        <v>5.09</v>
      </c>
      <c r="I5" s="4">
        <f>H14</f>
        <v>1.0141</v>
      </c>
      <c r="K5" s="7">
        <v>2.785806260566925E-4</v>
      </c>
      <c r="L5" s="7">
        <v>2.7494436524962418E-3</v>
      </c>
    </row>
    <row r="6" spans="2:12" ht="15" thickBot="1" x14ac:dyDescent="0.4">
      <c r="B6" s="3" t="s">
        <v>3</v>
      </c>
      <c r="C6" s="9">
        <v>50.221400000000003</v>
      </c>
      <c r="D6" s="9">
        <v>55.4114</v>
      </c>
      <c r="E6" s="4">
        <v>100.7681</v>
      </c>
      <c r="F6" s="4">
        <f t="shared" si="0"/>
        <v>5.1899999999999977</v>
      </c>
      <c r="G6" s="4">
        <f t="shared" si="1"/>
        <v>50.546700000000001</v>
      </c>
      <c r="H6" s="4">
        <f t="shared" si="2"/>
        <v>10.27</v>
      </c>
      <c r="I6" s="4">
        <f>H17</f>
        <v>1.0384</v>
      </c>
      <c r="K6" s="7">
        <v>0.99430470235570723</v>
      </c>
      <c r="L6" s="7">
        <v>3.3274315925269455E-3</v>
      </c>
    </row>
    <row r="7" spans="2:12" ht="15" thickBot="1" x14ac:dyDescent="0.4">
      <c r="B7" s="3" t="s">
        <v>4</v>
      </c>
      <c r="C7" s="9">
        <v>50.778799999999997</v>
      </c>
      <c r="D7" s="9">
        <v>58.723799999999997</v>
      </c>
      <c r="E7" s="4">
        <v>100.2238</v>
      </c>
      <c r="F7" s="4">
        <f t="shared" si="0"/>
        <v>7.9450000000000003</v>
      </c>
      <c r="G7" s="4">
        <f t="shared" si="1"/>
        <v>49.445</v>
      </c>
      <c r="H7" s="4">
        <f t="shared" si="2"/>
        <v>16.07</v>
      </c>
      <c r="I7" s="4">
        <f>H20</f>
        <v>1.0662</v>
      </c>
    </row>
    <row r="9" spans="2:12" ht="15" thickBot="1" x14ac:dyDescent="0.4"/>
    <row r="10" spans="2:12" ht="58.5" thickBot="1" x14ac:dyDescent="0.4">
      <c r="B10" s="1" t="s">
        <v>0</v>
      </c>
      <c r="C10" s="2" t="s">
        <v>5</v>
      </c>
      <c r="D10" s="8" t="s">
        <v>13</v>
      </c>
      <c r="E10" s="8" t="s">
        <v>14</v>
      </c>
      <c r="F10" s="2" t="s">
        <v>15</v>
      </c>
      <c r="G10" s="2" t="s">
        <v>16</v>
      </c>
      <c r="H10" s="2" t="s">
        <v>12</v>
      </c>
      <c r="I10" s="2" t="s">
        <v>17</v>
      </c>
    </row>
    <row r="11" spans="2:12" ht="15" thickBot="1" x14ac:dyDescent="0.4">
      <c r="B11" s="11" t="s">
        <v>1</v>
      </c>
      <c r="C11" s="4">
        <v>1</v>
      </c>
      <c r="D11" s="9">
        <v>50.494100000000003</v>
      </c>
      <c r="E11" s="10">
        <v>60.3917</v>
      </c>
      <c r="F11" s="4">
        <f>E11-D11</f>
        <v>9.8975999999999971</v>
      </c>
      <c r="G11" s="11">
        <f>ROUND(AVERAGE(F11:F13),3)</f>
        <v>9.8149999999999995</v>
      </c>
      <c r="H11" s="11">
        <f>G11/10</f>
        <v>0.98149999999999993</v>
      </c>
      <c r="I11" s="11">
        <f>H4</f>
        <v>0</v>
      </c>
    </row>
    <row r="12" spans="2:12" ht="15" thickBot="1" x14ac:dyDescent="0.4">
      <c r="B12" s="12"/>
      <c r="C12" s="4">
        <v>2</v>
      </c>
      <c r="D12" s="9">
        <v>50.165199999999999</v>
      </c>
      <c r="E12" s="10">
        <v>59.9208</v>
      </c>
      <c r="F12" s="4">
        <f t="shared" ref="F12:F22" si="3">E12-D12</f>
        <v>9.7556000000000012</v>
      </c>
      <c r="G12" s="12"/>
      <c r="H12" s="12"/>
      <c r="I12" s="12"/>
    </row>
    <row r="13" spans="2:12" ht="15" thickBot="1" x14ac:dyDescent="0.4">
      <c r="B13" s="13"/>
      <c r="C13" s="4">
        <v>3</v>
      </c>
      <c r="D13" s="9">
        <v>49.031300000000002</v>
      </c>
      <c r="E13" s="10">
        <v>58.824400000000004</v>
      </c>
      <c r="F13" s="4">
        <f t="shared" si="3"/>
        <v>9.7931000000000026</v>
      </c>
      <c r="G13" s="13"/>
      <c r="H13" s="13"/>
      <c r="I13" s="13"/>
    </row>
    <row r="14" spans="2:12" ht="15" thickBot="1" x14ac:dyDescent="0.4">
      <c r="B14" s="11" t="s">
        <v>2</v>
      </c>
      <c r="C14" s="4">
        <v>1</v>
      </c>
      <c r="D14" s="9">
        <v>50.288800000000002</v>
      </c>
      <c r="E14" s="10">
        <v>60.534400000000005</v>
      </c>
      <c r="F14" s="4">
        <f t="shared" si="3"/>
        <v>10.245600000000003</v>
      </c>
      <c r="G14" s="11">
        <f>ROUND(AVERAGE(F14:F16),3)</f>
        <v>10.141</v>
      </c>
      <c r="H14" s="11">
        <f>G14/10</f>
        <v>1.0141</v>
      </c>
      <c r="I14" s="11">
        <f>H5</f>
        <v>5.09</v>
      </c>
    </row>
    <row r="15" spans="2:12" ht="15" thickBot="1" x14ac:dyDescent="0.4">
      <c r="B15" s="12"/>
      <c r="C15" s="4">
        <v>2</v>
      </c>
      <c r="D15" s="9">
        <v>49.079799999999999</v>
      </c>
      <c r="E15" s="10">
        <v>59.19</v>
      </c>
      <c r="F15" s="4">
        <f t="shared" si="3"/>
        <v>10.110199999999999</v>
      </c>
      <c r="G15" s="12"/>
      <c r="H15" s="12"/>
      <c r="I15" s="12"/>
    </row>
    <row r="16" spans="2:12" ht="15" thickBot="1" x14ac:dyDescent="0.4">
      <c r="B16" s="13"/>
      <c r="C16" s="4">
        <v>3</v>
      </c>
      <c r="D16" s="9">
        <v>50.633600000000001</v>
      </c>
      <c r="E16" s="10">
        <v>60.699600000000004</v>
      </c>
      <c r="F16" s="4">
        <f t="shared" si="3"/>
        <v>10.066000000000003</v>
      </c>
      <c r="G16" s="13"/>
      <c r="H16" s="13"/>
      <c r="I16" s="13"/>
    </row>
    <row r="17" spans="2:11" ht="15" thickBot="1" x14ac:dyDescent="0.4">
      <c r="B17" s="11" t="s">
        <v>3</v>
      </c>
      <c r="C17" s="4">
        <v>1</v>
      </c>
      <c r="D17" s="9">
        <v>50.742400000000004</v>
      </c>
      <c r="E17" s="10">
        <v>61.085599999999999</v>
      </c>
      <c r="F17" s="4">
        <f t="shared" si="3"/>
        <v>10.343199999999996</v>
      </c>
      <c r="G17" s="11">
        <f>ROUND(AVERAGE(F17:F19),3)</f>
        <v>10.384</v>
      </c>
      <c r="H17" s="11">
        <f>G17/10</f>
        <v>1.0384</v>
      </c>
      <c r="I17" s="11">
        <f>H6</f>
        <v>10.27</v>
      </c>
    </row>
    <row r="18" spans="2:11" ht="15" thickBot="1" x14ac:dyDescent="0.4">
      <c r="B18" s="12"/>
      <c r="C18" s="4">
        <v>2</v>
      </c>
      <c r="D18" s="9">
        <v>49.881999999999998</v>
      </c>
      <c r="E18" s="10">
        <v>60.336299999999994</v>
      </c>
      <c r="F18" s="4">
        <f t="shared" si="3"/>
        <v>10.454299999999996</v>
      </c>
      <c r="G18" s="12"/>
      <c r="H18" s="12"/>
      <c r="I18" s="12"/>
    </row>
    <row r="19" spans="2:11" ht="15" thickBot="1" x14ac:dyDescent="0.4">
      <c r="B19" s="13"/>
      <c r="C19" s="4">
        <v>3</v>
      </c>
      <c r="D19" s="9">
        <v>49.596299999999999</v>
      </c>
      <c r="E19" s="10">
        <v>59.950800000000001</v>
      </c>
      <c r="F19" s="4">
        <f t="shared" si="3"/>
        <v>10.354500000000002</v>
      </c>
      <c r="G19" s="13"/>
      <c r="H19" s="13"/>
      <c r="I19" s="13"/>
    </row>
    <row r="20" spans="2:11" ht="15" thickBot="1" x14ac:dyDescent="0.4">
      <c r="B20" s="11" t="s">
        <v>4</v>
      </c>
      <c r="C20" s="4">
        <v>1</v>
      </c>
      <c r="D20" s="9">
        <v>49.713099999999997</v>
      </c>
      <c r="E20" s="10">
        <v>60.467500000000001</v>
      </c>
      <c r="F20" s="4">
        <f t="shared" si="3"/>
        <v>10.754400000000004</v>
      </c>
      <c r="G20" s="11">
        <f>ROUND(AVERAGE(F20:F22),3)</f>
        <v>10.662000000000001</v>
      </c>
      <c r="H20" s="11">
        <f>G20/10</f>
        <v>1.0662</v>
      </c>
      <c r="I20" s="11">
        <f>H7</f>
        <v>16.07</v>
      </c>
    </row>
    <row r="21" spans="2:11" ht="15" thickBot="1" x14ac:dyDescent="0.4">
      <c r="B21" s="12"/>
      <c r="C21" s="4">
        <v>2</v>
      </c>
      <c r="D21" s="9">
        <v>50.093699999999998</v>
      </c>
      <c r="E21" s="10">
        <v>60.739199999999997</v>
      </c>
      <c r="F21" s="4">
        <f t="shared" si="3"/>
        <v>10.645499999999998</v>
      </c>
      <c r="G21" s="12"/>
      <c r="H21" s="12"/>
      <c r="I21" s="12"/>
    </row>
    <row r="22" spans="2:11" ht="15" thickBot="1" x14ac:dyDescent="0.4">
      <c r="B22" s="13"/>
      <c r="C22" s="4">
        <v>3</v>
      </c>
      <c r="D22" s="9">
        <v>49.947299999999998</v>
      </c>
      <c r="E22" s="10">
        <v>60.5334</v>
      </c>
      <c r="F22" s="4">
        <f t="shared" si="3"/>
        <v>10.586100000000002</v>
      </c>
      <c r="G22" s="13"/>
      <c r="H22" s="13"/>
      <c r="I22" s="13"/>
    </row>
    <row r="24" spans="2:11" ht="15" thickBot="1" x14ac:dyDescent="0.4"/>
    <row r="25" spans="2:11" ht="58.5" thickBot="1" x14ac:dyDescent="0.4">
      <c r="B25" s="1" t="s">
        <v>0</v>
      </c>
      <c r="C25" s="2" t="s">
        <v>5</v>
      </c>
      <c r="D25" s="8" t="s">
        <v>13</v>
      </c>
      <c r="E25" s="8" t="s">
        <v>14</v>
      </c>
      <c r="F25" s="2" t="s">
        <v>15</v>
      </c>
      <c r="G25" s="2" t="s">
        <v>16</v>
      </c>
      <c r="H25" s="2" t="s">
        <v>12</v>
      </c>
      <c r="I25" s="2" t="s">
        <v>25</v>
      </c>
      <c r="J25" s="8" t="s">
        <v>22</v>
      </c>
      <c r="K25" s="2" t="s">
        <v>21</v>
      </c>
    </row>
    <row r="26" spans="2:11" ht="15" thickBot="1" x14ac:dyDescent="0.4">
      <c r="B26" s="11" t="s">
        <v>18</v>
      </c>
      <c r="C26" s="4">
        <v>1</v>
      </c>
      <c r="D26" s="9">
        <v>50.047600000000003</v>
      </c>
      <c r="E26" s="9">
        <v>59.937899999999999</v>
      </c>
      <c r="F26" s="4">
        <f>E26-D26</f>
        <v>9.8902999999999963</v>
      </c>
      <c r="G26" s="11">
        <f t="shared" ref="G26" si="4">ROUND(AVERAGE(F26:F28),4)</f>
        <v>9.8519000000000005</v>
      </c>
      <c r="H26" s="11">
        <f>ROUND(G26/10,4)</f>
        <v>0.98519999999999996</v>
      </c>
      <c r="I26" s="17">
        <f>ROUND((H26-$L$4)/$K$4,2)</f>
        <v>0.2</v>
      </c>
      <c r="J26" s="20">
        <v>0</v>
      </c>
      <c r="K26" s="14" t="e">
        <f>ROUND(ABS(J26-I26)/J26*100,2)</f>
        <v>#DIV/0!</v>
      </c>
    </row>
    <row r="27" spans="2:11" ht="15" thickBot="1" x14ac:dyDescent="0.4">
      <c r="B27" s="12"/>
      <c r="C27" s="4">
        <v>2</v>
      </c>
      <c r="D27" s="9">
        <v>49.293399999999998</v>
      </c>
      <c r="E27" s="9">
        <v>59.105599999999995</v>
      </c>
      <c r="F27" s="4">
        <f t="shared" ref="F27:F34" si="5">E27-D27</f>
        <v>9.8121999999999971</v>
      </c>
      <c r="G27" s="12"/>
      <c r="H27" s="12"/>
      <c r="I27" s="18"/>
      <c r="J27" s="21"/>
      <c r="K27" s="15"/>
    </row>
    <row r="28" spans="2:11" ht="15" thickBot="1" x14ac:dyDescent="0.4">
      <c r="B28" s="13"/>
      <c r="C28" s="4">
        <v>3</v>
      </c>
      <c r="D28" s="9">
        <v>48.3386</v>
      </c>
      <c r="E28" s="9">
        <v>58.191699999999997</v>
      </c>
      <c r="F28" s="4">
        <f t="shared" si="5"/>
        <v>9.8530999999999977</v>
      </c>
      <c r="G28" s="13"/>
      <c r="H28" s="13"/>
      <c r="I28" s="19"/>
      <c r="J28" s="22"/>
      <c r="K28" s="16"/>
    </row>
    <row r="29" spans="2:11" ht="15" thickBot="1" x14ac:dyDescent="0.4">
      <c r="B29" s="11" t="s">
        <v>19</v>
      </c>
      <c r="C29" s="4">
        <v>1</v>
      </c>
      <c r="D29" s="9">
        <v>49.889899999999997</v>
      </c>
      <c r="E29" s="9">
        <v>60.322099999999999</v>
      </c>
      <c r="F29" s="4">
        <f t="shared" si="5"/>
        <v>10.432200000000002</v>
      </c>
      <c r="G29" s="11">
        <f t="shared" ref="G29" si="6">ROUND(AVERAGE(F29:F31),4)</f>
        <v>10.377700000000001</v>
      </c>
      <c r="H29" s="11">
        <f>ROUND(G29/10,4)</f>
        <v>1.0378000000000001</v>
      </c>
      <c r="I29" s="17">
        <f>ROUND((H29-$L$4)/$K$4,2)</f>
        <v>10.31</v>
      </c>
      <c r="J29" s="20">
        <v>10</v>
      </c>
      <c r="K29" s="14">
        <f>ROUND(ABS(J29-I29)/J29*100,2)</f>
        <v>3.1</v>
      </c>
    </row>
    <row r="30" spans="2:11" ht="15" thickBot="1" x14ac:dyDescent="0.4">
      <c r="B30" s="12"/>
      <c r="C30" s="4">
        <v>2</v>
      </c>
      <c r="D30" s="9">
        <v>50.055799999999998</v>
      </c>
      <c r="E30" s="9">
        <v>60.268000000000001</v>
      </c>
      <c r="F30" s="4">
        <f t="shared" si="5"/>
        <v>10.212200000000003</v>
      </c>
      <c r="G30" s="12"/>
      <c r="H30" s="12"/>
      <c r="I30" s="18"/>
      <c r="J30" s="21"/>
      <c r="K30" s="15"/>
    </row>
    <row r="31" spans="2:11" ht="15" thickBot="1" x14ac:dyDescent="0.4">
      <c r="B31" s="13"/>
      <c r="C31" s="4">
        <v>3</v>
      </c>
      <c r="D31" s="9">
        <v>51.603400000000001</v>
      </c>
      <c r="E31" s="9">
        <v>62.092100000000002</v>
      </c>
      <c r="F31" s="4">
        <f t="shared" si="5"/>
        <v>10.488700000000001</v>
      </c>
      <c r="G31" s="13"/>
      <c r="H31" s="13"/>
      <c r="I31" s="19"/>
      <c r="J31" s="22"/>
      <c r="K31" s="16"/>
    </row>
    <row r="32" spans="2:11" ht="15" thickBot="1" x14ac:dyDescent="0.4">
      <c r="B32" s="11" t="s">
        <v>20</v>
      </c>
      <c r="C32" s="4">
        <v>1</v>
      </c>
      <c r="D32" s="9">
        <v>50.6008</v>
      </c>
      <c r="E32" s="9">
        <v>61.8142</v>
      </c>
      <c r="F32" s="4">
        <f t="shared" si="5"/>
        <v>11.2134</v>
      </c>
      <c r="G32" s="11">
        <f t="shared" ref="G32" si="7">ROUND(AVERAGE(F32:F34),4)</f>
        <v>11.0702</v>
      </c>
      <c r="H32" s="11">
        <f>ROUND(G32/10,4)</f>
        <v>1.107</v>
      </c>
      <c r="I32" s="17">
        <f>ROUND((H32-$L$4)/$K$4,2)</f>
        <v>23.6</v>
      </c>
      <c r="J32" s="20">
        <v>24</v>
      </c>
      <c r="K32" s="14">
        <f>ROUND(ABS(J32-I32)/J32*100,2)</f>
        <v>1.67</v>
      </c>
    </row>
    <row r="33" spans="2:11" ht="15" thickBot="1" x14ac:dyDescent="0.4">
      <c r="B33" s="12"/>
      <c r="C33" s="4">
        <v>2</v>
      </c>
      <c r="D33" s="9">
        <v>49.976599999999998</v>
      </c>
      <c r="E33" s="9">
        <v>61.1312</v>
      </c>
      <c r="F33" s="4">
        <f t="shared" si="5"/>
        <v>11.154600000000002</v>
      </c>
      <c r="G33" s="12"/>
      <c r="H33" s="12"/>
      <c r="I33" s="18"/>
      <c r="J33" s="21"/>
      <c r="K33" s="15"/>
    </row>
    <row r="34" spans="2:11" ht="15" thickBot="1" x14ac:dyDescent="0.4">
      <c r="B34" s="13"/>
      <c r="C34" s="4">
        <v>3</v>
      </c>
      <c r="D34" s="9">
        <v>49.414000000000001</v>
      </c>
      <c r="E34" s="9">
        <v>60.256500000000003</v>
      </c>
      <c r="F34" s="4">
        <f t="shared" si="5"/>
        <v>10.842500000000001</v>
      </c>
      <c r="G34" s="13"/>
      <c r="H34" s="13"/>
      <c r="I34" s="19"/>
      <c r="J34" s="22"/>
      <c r="K34" s="16"/>
    </row>
  </sheetData>
  <mergeCells count="34">
    <mergeCell ref="B17:B19"/>
    <mergeCell ref="G17:G19"/>
    <mergeCell ref="H17:H19"/>
    <mergeCell ref="B20:B22"/>
    <mergeCell ref="G20:G22"/>
    <mergeCell ref="H20:H22"/>
    <mergeCell ref="B11:B13"/>
    <mergeCell ref="G11:G13"/>
    <mergeCell ref="H11:H13"/>
    <mergeCell ref="B14:B16"/>
    <mergeCell ref="G14:G16"/>
    <mergeCell ref="H14:H16"/>
    <mergeCell ref="B26:B28"/>
    <mergeCell ref="G26:G28"/>
    <mergeCell ref="B29:B31"/>
    <mergeCell ref="G29:G31"/>
    <mergeCell ref="B32:B34"/>
    <mergeCell ref="G32:G34"/>
    <mergeCell ref="H26:H28"/>
    <mergeCell ref="I26:I28"/>
    <mergeCell ref="H29:H31"/>
    <mergeCell ref="I29:I31"/>
    <mergeCell ref="H32:H34"/>
    <mergeCell ref="I32:I34"/>
    <mergeCell ref="I11:I13"/>
    <mergeCell ref="I14:I16"/>
    <mergeCell ref="I17:I19"/>
    <mergeCell ref="I20:I22"/>
    <mergeCell ref="J26:J28"/>
    <mergeCell ref="J29:J31"/>
    <mergeCell ref="J32:J34"/>
    <mergeCell ref="K26:K28"/>
    <mergeCell ref="K29:K31"/>
    <mergeCell ref="K32:K34"/>
  </mergeCells>
  <pageMargins left="0.7" right="0.7" top="0.75" bottom="0.75" header="0.3" footer="0.3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Experiment</vt:lpstr>
      <vt:lpstr>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Sandor Kadar</dc:creator>
  <cp:lastModifiedBy>Sandor Kadar</cp:lastModifiedBy>
  <cp:lastPrinted>2018-09-22T21:55:14Z</cp:lastPrinted>
  <dcterms:created xsi:type="dcterms:W3CDTF">2018-09-20T12:50:28Z</dcterms:created>
  <dcterms:modified xsi:type="dcterms:W3CDTF">2018-09-23T02:25:05Z</dcterms:modified>
</cp:coreProperties>
</file>